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0" windowHeight="20415" tabRatio="673" activeTab="7"/>
  </bookViews>
  <sheets>
    <sheet name="Közös képzési fázis (1-5. félév" sheetId="1" r:id="rId1"/>
    <sheet name="Felderítő specializáció" sheetId="2" r:id="rId2"/>
    <sheet name="Tüzér specializáció" sheetId="3" r:id="rId3"/>
    <sheet name="Légvédelmi rakéta specializáció" sheetId="4" r:id="rId4"/>
    <sheet name="Műszaki specializáció" sheetId="5" r:id="rId5"/>
    <sheet name="Vegyivédelmi specializáció" sheetId="6" r:id="rId6"/>
    <sheet name="Harckocsizó specializáció" sheetId="7" r:id="rId7"/>
    <sheet name="Lövész specializáció" sheetId="8" r:id="rId8"/>
  </sheets>
  <externalReferences>
    <externalReference r:id="rId11"/>
    <externalReference r:id="rId12"/>
    <externalReference r:id="rId13"/>
  </externalReferences>
  <definedNames>
    <definedName name="A83.2" localSheetId="1">#REF!</definedName>
    <definedName name="A83.2" localSheetId="6">#REF!</definedName>
    <definedName name="A83.2" localSheetId="0">#REF!</definedName>
    <definedName name="A83.2" localSheetId="3">#REF!</definedName>
    <definedName name="A83.2" localSheetId="7">#REF!</definedName>
    <definedName name="A83.2" localSheetId="4">#REF!</definedName>
    <definedName name="A83.2" localSheetId="2">#REF!</definedName>
    <definedName name="A83.2" localSheetId="5">#REF!</definedName>
    <definedName name="A83.2">#REF!</definedName>
    <definedName name="másol">#REF!</definedName>
    <definedName name="_xlnm.Print_Area" localSheetId="1">'Felderítő specializáció'!$A$1:$AG$88</definedName>
    <definedName name="_xlnm.Print_Area" localSheetId="6">'Harckocsizó specializáció'!$A$1:$AG$86</definedName>
    <definedName name="_xlnm.Print_Area" localSheetId="3">'Légvédelmi rakéta specializáció'!$A$1:$AG$91</definedName>
    <definedName name="_xlnm.Print_Area" localSheetId="7">'Lövész specializáció'!$A$1:$AG$87</definedName>
    <definedName name="_xlnm.Print_Area" localSheetId="4">'Műszaki specializáció'!$A$1:$AG$107</definedName>
    <definedName name="_xlnm.Print_Area" localSheetId="2">'Tüzér specializáció'!$A$1:$AG$91</definedName>
    <definedName name="_xlnm.Print_Area" localSheetId="5">'Vegyivédelmi specializáció'!$A$1:$AG$97</definedName>
  </definedNames>
  <calcPr fullCalcOnLoad="1"/>
</workbook>
</file>

<file path=xl/sharedStrings.xml><?xml version="1.0" encoding="utf-8"?>
<sst xmlns="http://schemas.openxmlformats.org/spreadsheetml/2006/main" count="2437" uniqueCount="609">
  <si>
    <t xml:space="preserve"> TANÓRA-, KREDIT- ÉS VIZSGATERV </t>
  </si>
  <si>
    <t>teljes idejű nappali munkarendben tanuló hallgatók részére.</t>
  </si>
  <si>
    <t>tantárgy kódja</t>
  </si>
  <si>
    <t>tantárgy jellege</t>
  </si>
  <si>
    <t>tanulmányi terület/tantárgy</t>
  </si>
  <si>
    <t>félév/szemeszter</t>
  </si>
  <si>
    <t>1.</t>
  </si>
  <si>
    <t>2.</t>
  </si>
  <si>
    <t>3.</t>
  </si>
  <si>
    <t>4.</t>
  </si>
  <si>
    <t>5.</t>
  </si>
  <si>
    <t>elm.</t>
  </si>
  <si>
    <t>gyak.</t>
  </si>
  <si>
    <t>kredit</t>
  </si>
  <si>
    <t>Alapozó ismeretek</t>
  </si>
  <si>
    <t>1.1</t>
  </si>
  <si>
    <t>kód</t>
  </si>
  <si>
    <t>K</t>
  </si>
  <si>
    <t>G</t>
  </si>
  <si>
    <t>Alapozó ismeretek öszesen:</t>
  </si>
  <si>
    <t xml:space="preserve">Szakmai törzsanyag </t>
  </si>
  <si>
    <t>B</t>
  </si>
  <si>
    <t>SZV</t>
  </si>
  <si>
    <t>KV</t>
  </si>
  <si>
    <t>4/a</t>
  </si>
  <si>
    <t>Kreditet nem képező tantárgyak</t>
  </si>
  <si>
    <t>x</t>
  </si>
  <si>
    <t>1. - 5. félév összes kreditet nem képző kontaktóra</t>
  </si>
  <si>
    <t>5/a</t>
  </si>
  <si>
    <t>Szabadon választható tantárgyak</t>
  </si>
  <si>
    <t>Szakmai- (Csapat-) gyakorlat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</si>
  <si>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</si>
  <si>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</si>
  <si>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</si>
  <si>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</si>
  <si>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</si>
  <si>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jegy(G)</t>
  </si>
  <si>
    <t>Gyakorlati jegy (((zárvizsga tárgy((G(Z)))</t>
  </si>
  <si>
    <t>Vizsga (V)</t>
  </si>
  <si>
    <t>Vizsga (((zárvizsga tárgy((V(Z)))</t>
  </si>
  <si>
    <t>Alapvizsga (AV)</t>
  </si>
  <si>
    <t>Komplex vizsga (KO)</t>
  </si>
  <si>
    <t>Szigorlat (S)</t>
  </si>
  <si>
    <t>Záróvizsga (Z)</t>
  </si>
  <si>
    <t>Kritérium követelmény (KR)</t>
  </si>
  <si>
    <t>Félévenkénti számonkérések összesen</t>
  </si>
  <si>
    <t>KRITÉRIUM, KÖVETELMÉNYEK</t>
  </si>
  <si>
    <t>6.</t>
  </si>
  <si>
    <t>7.</t>
  </si>
  <si>
    <t>8.</t>
  </si>
  <si>
    <t>5. - 8.  összesen.</t>
  </si>
  <si>
    <t>2.2</t>
  </si>
  <si>
    <t>Szakmai törzsanyag kötelezően választható ismeretkörei</t>
  </si>
  <si>
    <t>Differenciált szakmai ismeretek</t>
  </si>
  <si>
    <t>Differenciált szakmai ismeretek összesen</t>
  </si>
  <si>
    <t>4/b</t>
  </si>
  <si>
    <t>5. - 8. félév összes kreditet nem képző kontaktóra</t>
  </si>
  <si>
    <t>5/b</t>
  </si>
  <si>
    <t>Z</t>
  </si>
  <si>
    <t>KR</t>
  </si>
  <si>
    <t>G(Z)</t>
  </si>
  <si>
    <t>FÉLÉVENKÉNTI SZÁMONKÉRÉS MINDÖSSZESEN</t>
  </si>
  <si>
    <t>TÖRZSANYAG ÖSSZESEN</t>
  </si>
  <si>
    <r>
      <t xml:space="preserve"> SZAKON KÖZÖS ÖSSZESEN (TÖRZSANYAG </t>
    </r>
    <r>
      <rPr>
        <i/>
        <sz val="12"/>
        <rFont val="Arial Narrow"/>
        <family val="2"/>
      </rPr>
      <t>áthozat)</t>
    </r>
  </si>
  <si>
    <r>
      <t xml:space="preserve"> SZAKON KÖZÖS ÖSSZESEN (TÖRZSANYAG</t>
    </r>
    <r>
      <rPr>
        <i/>
        <sz val="12"/>
        <rFont val="Arial Narrow"/>
        <family val="2"/>
      </rPr>
      <t xml:space="preserve"> áthozat)</t>
    </r>
  </si>
  <si>
    <t>ALAPKÉPZÉSI SZAK MINDÖSSZESEN</t>
  </si>
  <si>
    <t xml:space="preserve">TÖRZSANYAG  </t>
  </si>
  <si>
    <t>heti tanóra</t>
  </si>
  <si>
    <t>félévi tanóra</t>
  </si>
  <si>
    <t>elm. + gyak.                    heti  összes tanóra</t>
  </si>
  <si>
    <t>elm. + gyak.                   Heti  összes tanóra</t>
  </si>
  <si>
    <t>ÖSSZES TANÓRARENDI TANÓRA</t>
  </si>
  <si>
    <t>számonkérés    és             heti összes tanóra</t>
  </si>
  <si>
    <t>Katonai testnevelés</t>
  </si>
  <si>
    <t>Lövészeti felkészítés</t>
  </si>
  <si>
    <t>Szabályismereti modul</t>
  </si>
  <si>
    <t>HKTSB01</t>
  </si>
  <si>
    <t>Katonai alapkiképzési modul</t>
  </si>
  <si>
    <t>Általános politológia</t>
  </si>
  <si>
    <t>Vezetés- és szervezés elmélet</t>
  </si>
  <si>
    <t>Biztonsági tanulmányok</t>
  </si>
  <si>
    <t>Harcászat I.</t>
  </si>
  <si>
    <t>Katonai tereptan és geoinformációs ismeretek</t>
  </si>
  <si>
    <t>Katonai logisztikai és haditechnikai alapismeretek</t>
  </si>
  <si>
    <t>S2 szigorlat (Katonai vezetői alapismeretek)</t>
  </si>
  <si>
    <t>Nemzeti katonai értékrend,
 hagyomány és hadtörténelmi modul</t>
  </si>
  <si>
    <t>Filozófia-kultúrtörténet és katonai kultúraismeret</t>
  </si>
  <si>
    <t xml:space="preserve">Idegen nyelv </t>
  </si>
  <si>
    <t xml:space="preserve">Katonai műveletek egészségügyi biztosítása </t>
  </si>
  <si>
    <t xml:space="preserve">Basics of the effects-based approach to operations </t>
  </si>
  <si>
    <t>A harcászati szintű katonai felderítés elmélete és gyakorlata IV. 7</t>
  </si>
  <si>
    <t>Idegen hadseregek-ismerete IV.7</t>
  </si>
  <si>
    <t>Speciális felderítő ismeret IV.7</t>
  </si>
  <si>
    <t>Felderítő eszközismeret és alkalmazás  IV.7</t>
  </si>
  <si>
    <t>HFELB71</t>
  </si>
  <si>
    <t>HFELB74</t>
  </si>
  <si>
    <t>HFELB72</t>
  </si>
  <si>
    <t>HFELB75</t>
  </si>
  <si>
    <t>HFELB73</t>
  </si>
  <si>
    <t>A harcászati szintű katonai felderítés elmélete és gyakorlata IV. 8</t>
  </si>
  <si>
    <t>Idegen hadseregek-ismerete IV.8</t>
  </si>
  <si>
    <t>Speciális felderítő ismeret IV.8</t>
  </si>
  <si>
    <t>Felderítő eszközismeret IV.8</t>
  </si>
  <si>
    <t>HFELB81</t>
  </si>
  <si>
    <t>HFELB84</t>
  </si>
  <si>
    <t>HFELB82</t>
  </si>
  <si>
    <t>HFELB83</t>
  </si>
  <si>
    <t>Speciális felderítő eszlözök ismerete</t>
  </si>
  <si>
    <t>Mozgás alapjai téli időjárási viszonyok között</t>
  </si>
  <si>
    <t>Túlélés alapjai természetes vizek közelében (Vízi túlélés)</t>
  </si>
  <si>
    <t>Víziakadályok felderítése</t>
  </si>
  <si>
    <t>Túlélés erdős- hegyes területen (Nyári túlélés)</t>
  </si>
  <si>
    <t>HFELB03</t>
  </si>
  <si>
    <t>Légvédelmi eszközök rendszertan I.</t>
  </si>
  <si>
    <t>Légvédelmi eszközök típusismerete</t>
  </si>
  <si>
    <t xml:space="preserve">Légvédelmi hálózatok nagyfrekvenciás elemei </t>
  </si>
  <si>
    <t>Légvédelmi eszközök rendszertan II.</t>
  </si>
  <si>
    <t>Légvédelmi eszközök üzemeltetése</t>
  </si>
  <si>
    <t>Légvédelmi Szimulációs gyakorlatok</t>
  </si>
  <si>
    <t>Csapatkiképzés módszertana</t>
  </si>
  <si>
    <t>Légvédelmi eszközök  logisztikai biztosítása</t>
  </si>
  <si>
    <t>HFELB79</t>
  </si>
  <si>
    <t>HFELB63</t>
  </si>
  <si>
    <t>HFELB31</t>
  </si>
  <si>
    <t>HFELB52</t>
  </si>
  <si>
    <t>HFELB22</t>
  </si>
  <si>
    <t xml:space="preserve"> </t>
  </si>
  <si>
    <t>KATONAI VEZETŐI ALAPKÉPZÉSI SZAK</t>
  </si>
  <si>
    <t>Harcászat II.</t>
  </si>
  <si>
    <t>Orientációs modul</t>
  </si>
  <si>
    <t>Fegyvernemek története</t>
  </si>
  <si>
    <t>Alkalmazott katonapszichológia és pedagógia alapjai</t>
  </si>
  <si>
    <t>Katonai vezetői személyi kompetenciafejlesztés</t>
  </si>
  <si>
    <t>Katonai vezetés- és szervezéselmélet I.</t>
  </si>
  <si>
    <t>Katonai vezetés- és szervezéselmélet II.</t>
  </si>
  <si>
    <t>Vegyivédelmi szaktechnikai eszközök és gépek I</t>
  </si>
  <si>
    <t>Kiemelt katasztrófavédelmi szakterületi feladatok</t>
  </si>
  <si>
    <t>ABV fegyverek és veszélyes ipari anyagok</t>
  </si>
  <si>
    <t>Vegyivédelmi szaktechnikai eszközök és gépek II</t>
  </si>
  <si>
    <t>Vegyivédelmi szaktechnikai eszközök és gépek III</t>
  </si>
  <si>
    <t xml:space="preserve">Gyújtófegyverek elleni védelem és ködösítő eszközök </t>
  </si>
  <si>
    <t>Vegyivédelmi szaktechnikai eszközök és gépek IV</t>
  </si>
  <si>
    <t>Vegyivédelmi szakharcászat I</t>
  </si>
  <si>
    <t>ABV védelmi támogatás rendszere</t>
  </si>
  <si>
    <t>Vegyi- sugárfelderítési szimulációs gyakorlatok</t>
  </si>
  <si>
    <t xml:space="preserve">ABV helyzetértékelés - ABV RIÉR </t>
  </si>
  <si>
    <t>Vegyivédelmi szakharcászat II</t>
  </si>
  <si>
    <t>Stabil és mozgó ABV laboratóriumok</t>
  </si>
  <si>
    <t>Járványtani ismeretek</t>
  </si>
  <si>
    <t>Tűzvédelmi ismeretek</t>
  </si>
  <si>
    <t>Civil-katonai együttműködés az ABV védelemben</t>
  </si>
  <si>
    <t>H760B07</t>
  </si>
  <si>
    <t>H760B06</t>
  </si>
  <si>
    <t>Alkotmányjog</t>
  </si>
  <si>
    <t>Közigazgatási funkciók és működés</t>
  </si>
  <si>
    <t>Hadelmélet és katonai műveletek</t>
  </si>
  <si>
    <t>Közszolgálati logisztika</t>
  </si>
  <si>
    <t>Rendészet elmélete és a rendészeti eszközrendszer</t>
  </si>
  <si>
    <t>Az állam szervezete</t>
  </si>
  <si>
    <t>Közszolgálati életpályák</t>
  </si>
  <si>
    <t>Nemzetbiztonsági tanulmányok</t>
  </si>
  <si>
    <t>Katasztrófavédelmi igazgatás</t>
  </si>
  <si>
    <t>Közpénzügyek és államháztartástan</t>
  </si>
  <si>
    <t>Közös közszolgálati gyakorlat</t>
  </si>
  <si>
    <t>Műszaki és vegyivédelmi csapatok alkalmazásának alapjai 1.</t>
  </si>
  <si>
    <t>Szárazföldi csapatok harcászata 1.</t>
  </si>
  <si>
    <t>NATO military staff work training</t>
  </si>
  <si>
    <t>Alegységparancsnoki gyakorlati ismeretek
(jog, gazdálkodás, kiképzés, személyügy, békevezetés)</t>
  </si>
  <si>
    <t>Műszaki zárás</t>
  </si>
  <si>
    <t>Robbantás</t>
  </si>
  <si>
    <t>Erődítés-álcázás</t>
  </si>
  <si>
    <t>Hadiútépítés</t>
  </si>
  <si>
    <t>Hadihídépítés</t>
  </si>
  <si>
    <t>Műszaki technikai eszközök I.</t>
  </si>
  <si>
    <t>Műszaki technikai eszközök II.</t>
  </si>
  <si>
    <t>Átkelés HM</t>
  </si>
  <si>
    <t>Műszaki logisztika</t>
  </si>
  <si>
    <t>Műszaki támogatás I.</t>
  </si>
  <si>
    <t>Műszaki támogatás II.</t>
  </si>
  <si>
    <t>Építéskivitelezés</t>
  </si>
  <si>
    <t>Épületszerkezetek</t>
  </si>
  <si>
    <t>Útépítés INF</t>
  </si>
  <si>
    <t>Hídépítés INF</t>
  </si>
  <si>
    <t>Épületgépészet</t>
  </si>
  <si>
    <t>Építmények átalakítása</t>
  </si>
  <si>
    <t>Közművek</t>
  </si>
  <si>
    <t>Épületdiagnosztika</t>
  </si>
  <si>
    <t>Átkelés INF</t>
  </si>
  <si>
    <t>Építmény fenntartás</t>
  </si>
  <si>
    <t>Építmény üzemeltetés</t>
  </si>
  <si>
    <t>Építésügyi szabályozás</t>
  </si>
  <si>
    <t>Szabvány- és minőségügyi ismeretek</t>
  </si>
  <si>
    <t>Elhelyezés gazdálkodási és ingatlankez. Ism.</t>
  </si>
  <si>
    <t>Közszolgálati ismeretek modul</t>
  </si>
  <si>
    <t>Katonai és társadalomtudományi alapozó modul</t>
  </si>
  <si>
    <t>HHTFBFK001K</t>
  </si>
  <si>
    <t>KR2</t>
  </si>
  <si>
    <t>Katonai vezetéstudományi modul</t>
  </si>
  <si>
    <t>KR3</t>
  </si>
  <si>
    <t>S3 szigorlat
 (Katonai vezetéstudományi és pedagógia-pszichológia)</t>
  </si>
  <si>
    <t>S3</t>
  </si>
  <si>
    <t>Fegyvernemi alapozó modul</t>
  </si>
  <si>
    <t xml:space="preserve"> SZAKON KÖZÖS ÖSSZESEN
(TÖRZSANYAG 1-5. FÉLÉV)</t>
  </si>
  <si>
    <t>KR5</t>
  </si>
  <si>
    <t>KR6</t>
  </si>
  <si>
    <t>KR7</t>
  </si>
  <si>
    <t>KR8</t>
  </si>
  <si>
    <t>KR9</t>
  </si>
  <si>
    <t>KR10</t>
  </si>
  <si>
    <t>KR11</t>
  </si>
  <si>
    <t>KAL6B01</t>
  </si>
  <si>
    <t>KAL6B02</t>
  </si>
  <si>
    <t>KBVAB03</t>
  </si>
  <si>
    <t>HHH1B01</t>
  </si>
  <si>
    <t>RRVTB03</t>
  </si>
  <si>
    <t>HLMLB01</t>
  </si>
  <si>
    <t>RRVTB01</t>
  </si>
  <si>
    <t>AZ ALAPKÉPZÉSI SZAKON KÖZÖS TANTÁRGYAK (TÖRZSANYAG 1-5. FÉLÉV)</t>
  </si>
  <si>
    <t>KR13</t>
  </si>
  <si>
    <t>Orientált modul összesen</t>
  </si>
  <si>
    <t>Orientációs modul összesen</t>
  </si>
  <si>
    <t>lövész</t>
  </si>
  <si>
    <t>HHK1B17</t>
  </si>
  <si>
    <t>Harckocsi lőkiképzés 7.</t>
  </si>
  <si>
    <t>Haditechnika 7.</t>
  </si>
  <si>
    <t>Fegyverzettechnika 7.</t>
  </si>
  <si>
    <t>Speciális felkészítés 7.</t>
  </si>
  <si>
    <t>Katonai metodika 7.</t>
  </si>
  <si>
    <t>Harckocsi harcászat 7.</t>
  </si>
  <si>
    <t>Fegyverzettechnika 8.</t>
  </si>
  <si>
    <t>Speciális felkészítés 8.</t>
  </si>
  <si>
    <t>Harckocsi harcászat 8.</t>
  </si>
  <si>
    <t>Harckocsi lőkiképzés 8.</t>
  </si>
  <si>
    <t>Harckocsi típusok</t>
  </si>
  <si>
    <t>Harckocsi lőszerek</t>
  </si>
  <si>
    <t>HHK1B19</t>
  </si>
  <si>
    <t>HHK1B12</t>
  </si>
  <si>
    <t>HHK1B15</t>
  </si>
  <si>
    <t>HHK1B20</t>
  </si>
  <si>
    <t>HHK1B16</t>
  </si>
  <si>
    <t xml:space="preserve">HHK1B14 </t>
  </si>
  <si>
    <t xml:space="preserve">HHK1B18 </t>
  </si>
  <si>
    <t>S2</t>
  </si>
  <si>
    <t>Harc megvívása  szükségfegyverekkel</t>
  </si>
  <si>
    <t>Katonai humán ökológia</t>
  </si>
  <si>
    <t>Más hadseregek ismerete</t>
  </si>
  <si>
    <t>HUKPB02</t>
  </si>
  <si>
    <t>HLHAB04</t>
  </si>
  <si>
    <t>HIEHB47</t>
  </si>
  <si>
    <t>H925B01</t>
  </si>
  <si>
    <t>H925B02</t>
  </si>
  <si>
    <t>NKEHT030105</t>
  </si>
  <si>
    <t>HHKV324001</t>
  </si>
  <si>
    <t xml:space="preserve">HUKPB03  </t>
  </si>
  <si>
    <t>Katonai infokommunikáció
 és elektronikai hadviselés alapjai</t>
  </si>
  <si>
    <t>Magyar hadtörténelem és katonai hagyományok</t>
  </si>
  <si>
    <t>HKTSB02</t>
  </si>
  <si>
    <t>Katonai Testnevelés II.</t>
  </si>
  <si>
    <t>HKTSB03</t>
  </si>
  <si>
    <t>Katonai Testnevelés III.</t>
  </si>
  <si>
    <t>HKTSB04</t>
  </si>
  <si>
    <t>Katonai Testnevelés IV.</t>
  </si>
  <si>
    <t>HKTSB05</t>
  </si>
  <si>
    <t>Katonai Testnevelés V.</t>
  </si>
  <si>
    <t>HKTSB06</t>
  </si>
  <si>
    <t>Katonai Testnevelés VI.</t>
  </si>
  <si>
    <t>HKTSB07</t>
  </si>
  <si>
    <t>Katonai Testnevelés VII.</t>
  </si>
  <si>
    <t>HKTSB08</t>
  </si>
  <si>
    <t>Katonai Testnevelés VIII.</t>
  </si>
  <si>
    <t>VKMTB11</t>
  </si>
  <si>
    <t>Harcászati komplex foglalkozás 3 (őszi kihelyezés)
(őszi kihelyezés)</t>
  </si>
  <si>
    <t>Harcászati komplex foglalkozás 5 (őszi kihelyezés)
(őszi kihelyezés)</t>
  </si>
  <si>
    <t>Harcászati komplex foglalkozás 7 (őszi kihelyezés)</t>
  </si>
  <si>
    <t>Harcászati komplex foglalkozás 8 (téli kihelyezés)
(téli kihelyezés)</t>
  </si>
  <si>
    <t>Harcászati komplex foglalkozás 6t (téli kihelyezés)
(téli kihelyezés)</t>
  </si>
  <si>
    <t>Harcászati komplex foglalkozás 6ny (nyári kihelyezés)</t>
  </si>
  <si>
    <t>Harcászati komplex foglalkozás 4 (nyári kihelyezés)
(nyári kihelyezés)</t>
  </si>
  <si>
    <t>A KR5 - KR11  harcászati komplex foglalkozások közül minimum 5 teljesítése (távollét csak egészségügyi és szolgálati okból engedélyezett)</t>
  </si>
  <si>
    <t>KR13 - Szakmai- (csapat-) gyakorlat teljesítése</t>
  </si>
  <si>
    <t>HFELB66</t>
  </si>
  <si>
    <t>HGEOB09</t>
  </si>
  <si>
    <t>HÖLHB18</t>
  </si>
  <si>
    <t>HÖLHB19</t>
  </si>
  <si>
    <t>HÖLHB12</t>
  </si>
  <si>
    <t>HÖLHB09</t>
  </si>
  <si>
    <t>HÖLHB15</t>
  </si>
  <si>
    <t>HÖLHB06</t>
  </si>
  <si>
    <t>HÖLHB10</t>
  </si>
  <si>
    <t>HÖLHB16</t>
  </si>
  <si>
    <t>HÖLHB21</t>
  </si>
  <si>
    <t>HÖSHB11</t>
  </si>
  <si>
    <t>Fegyverzeti és szakcsapat modul</t>
  </si>
  <si>
    <t>Általános szociológia (Szociológiai alapismeretek)</t>
  </si>
  <si>
    <t>RARTB01</t>
  </si>
  <si>
    <t>A (KR5)</t>
  </si>
  <si>
    <t>A (KR7)</t>
  </si>
  <si>
    <t>A (KR6)</t>
  </si>
  <si>
    <r>
      <t xml:space="preserve"> </t>
    </r>
    <r>
      <rPr>
        <sz val="12"/>
        <rFont val="Times New Roman"/>
        <family val="1"/>
      </rPr>
      <t>Szervezetszociológia</t>
    </r>
  </si>
  <si>
    <t>NKEHT030106</t>
  </si>
  <si>
    <t>Bevezetés a katonaszociológiába</t>
  </si>
  <si>
    <t>A (KR8)</t>
  </si>
  <si>
    <t>A (KR9)</t>
  </si>
  <si>
    <t>A (KR10)</t>
  </si>
  <si>
    <t>A (KR11)</t>
  </si>
  <si>
    <t>HLEV06</t>
  </si>
  <si>
    <t>HLEV08</t>
  </si>
  <si>
    <t>HLEV09</t>
  </si>
  <si>
    <t>HLEV10</t>
  </si>
  <si>
    <t>Lőelméleti Alapismeretek</t>
  </si>
  <si>
    <t>HLEV11</t>
  </si>
  <si>
    <t>HLEV13</t>
  </si>
  <si>
    <t>HLEV14</t>
  </si>
  <si>
    <t>HLEV15</t>
  </si>
  <si>
    <t>HLEV16</t>
  </si>
  <si>
    <t>HLEV17</t>
  </si>
  <si>
    <t>Ballisztikus rakéták elleni védelem</t>
  </si>
  <si>
    <t>HLEV18</t>
  </si>
  <si>
    <t>Légvédelmi Rakéta fegyverek</t>
  </si>
  <si>
    <t>HLEV19</t>
  </si>
  <si>
    <t>HMÜSB02</t>
  </si>
  <si>
    <t>HMÜSB01</t>
  </si>
  <si>
    <t>HMÜSB03</t>
  </si>
  <si>
    <t>HMÜSB04</t>
  </si>
  <si>
    <t>HMÜSB05</t>
  </si>
  <si>
    <t>HMÜSB06</t>
  </si>
  <si>
    <t>HMÜSB07</t>
  </si>
  <si>
    <t>Szabadon választható tantárgy</t>
  </si>
  <si>
    <t>HMÜSB10</t>
  </si>
  <si>
    <t>HMÜSB11</t>
  </si>
  <si>
    <t>HMÜSB12</t>
  </si>
  <si>
    <t>HMÜSB13</t>
  </si>
  <si>
    <t>HMÜSB08</t>
  </si>
  <si>
    <t>Földművek</t>
  </si>
  <si>
    <t>HMÜSB09</t>
  </si>
  <si>
    <t>Talajmechanika-alapozás</t>
  </si>
  <si>
    <t>HMÜSB41</t>
  </si>
  <si>
    <t>HMÜSB42</t>
  </si>
  <si>
    <t>HMÜSB43</t>
  </si>
  <si>
    <t>HMÜSB44</t>
  </si>
  <si>
    <t>HMÜSB45</t>
  </si>
  <si>
    <t>HMÜSB46</t>
  </si>
  <si>
    <t>HMÜSB47</t>
  </si>
  <si>
    <t>HMÜSB48</t>
  </si>
  <si>
    <t>HMÜSB49</t>
  </si>
  <si>
    <t>HMÜSB50</t>
  </si>
  <si>
    <t>HMÜSB53</t>
  </si>
  <si>
    <t>HMÜSB54</t>
  </si>
  <si>
    <t>HMÜSB55</t>
  </si>
  <si>
    <t>HMÜSB56</t>
  </si>
  <si>
    <t>HMÜSB57</t>
  </si>
  <si>
    <t>HABVB02</t>
  </si>
  <si>
    <t>HABVB03</t>
  </si>
  <si>
    <t>HABVB04</t>
  </si>
  <si>
    <t>HABVB06</t>
  </si>
  <si>
    <t>HABVB07</t>
  </si>
  <si>
    <t>HABVB08</t>
  </si>
  <si>
    <t>HABVB09</t>
  </si>
  <si>
    <t>HABVB10</t>
  </si>
  <si>
    <t>HABVB11</t>
  </si>
  <si>
    <t>HABVB12</t>
  </si>
  <si>
    <t>HABVB13</t>
  </si>
  <si>
    <t>HÖLVB25</t>
  </si>
  <si>
    <t>HÖLVB23</t>
  </si>
  <si>
    <t>HÖLVB24</t>
  </si>
  <si>
    <t>HÖLVB35</t>
  </si>
  <si>
    <t>HÖLVB36</t>
  </si>
  <si>
    <t>HÖLVB15</t>
  </si>
  <si>
    <t>HÖLVB11</t>
  </si>
  <si>
    <t>HÖLVB12</t>
  </si>
  <si>
    <t>HÖLVB21</t>
  </si>
  <si>
    <t>HÖLVB22</t>
  </si>
  <si>
    <t>Lövész harcászat 7.</t>
  </si>
  <si>
    <t>Lövész harcászat 8.</t>
  </si>
  <si>
    <t>Lövész lövészeti kiképzés 7.</t>
  </si>
  <si>
    <t>Lövész lövészeti kiképzés 8.</t>
  </si>
  <si>
    <t>HFELB41</t>
  </si>
  <si>
    <t>Katonai vezetői alapszak közös képzési fázis záróvizsga</t>
  </si>
  <si>
    <t>HÖLHB25</t>
  </si>
  <si>
    <r>
      <t>Légier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 xml:space="preserve"> csapatok harcászata 1.</t>
    </r>
  </si>
  <si>
    <t>HÖLHB26</t>
  </si>
  <si>
    <t>HÖLHB27</t>
  </si>
  <si>
    <t>Szakdolgozat-készítés</t>
  </si>
  <si>
    <t>Szakdolgozat-védés</t>
  </si>
  <si>
    <t>HHKV324003</t>
  </si>
  <si>
    <t>Katonai metodika IV.7</t>
  </si>
  <si>
    <t>FELDERÍTŐ SPECIALIZÁCIÓ</t>
  </si>
  <si>
    <t>TÜZÉR SPECIALIZÁCIÓ</t>
  </si>
  <si>
    <t>LÉGVÉDELMI RAKÉTA SPECIALIZÁCIÓ</t>
  </si>
  <si>
    <t>VEGYIVÉDELMI SPECIALIZÁCIÓ</t>
  </si>
  <si>
    <t>HARCKOCSIZÓ SPECIALIZÁCIÓ</t>
  </si>
  <si>
    <t>LÖVÉSZ SPECIALIZÁCIÓ</t>
  </si>
  <si>
    <t>Szakmai- (csapat-) gyakorlat</t>
  </si>
  <si>
    <r>
      <t xml:space="preserve"> SZAKON KÖZÖS ÖSSZESEN (TÖRZSANYAG</t>
    </r>
    <r>
      <rPr>
        <i/>
        <sz val="12"/>
        <rFont val="Arial Narrow"/>
        <family val="2"/>
      </rPr>
      <t xml:space="preserve"> áthozat)</t>
    </r>
  </si>
  <si>
    <t>Műszaki (harcos) modul</t>
  </si>
  <si>
    <r>
      <t xml:space="preserve"> SZAKON KÖZÖS ÖSSZESEN (TÖRZSANYAG </t>
    </r>
    <r>
      <rPr>
        <i/>
        <sz val="12"/>
        <rFont val="Arial Narrow"/>
        <family val="2"/>
      </rPr>
      <t>áthozat)</t>
    </r>
  </si>
  <si>
    <t xml:space="preserve">Tüzér (tábori)szakosító képzés </t>
  </si>
  <si>
    <t>MŰSZAKI SPECIALIZÁCIÓ</t>
  </si>
  <si>
    <t>Specializáció záróvizsga</t>
  </si>
  <si>
    <r>
      <t>Matematika (katonai vezet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>i alap) 1.</t>
    </r>
  </si>
  <si>
    <r>
      <t>Matematika (katonai vezet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>i alap) 2.</t>
    </r>
  </si>
  <si>
    <r>
      <t>Hadtörténelem (katonai vezet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>i)</t>
    </r>
  </si>
  <si>
    <r>
      <t>Extrém fizikai, pszichikai és környezeti 
tényez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>k hatása a katonai teljesítményre</t>
    </r>
  </si>
  <si>
    <r>
      <t xml:space="preserve"> 4 hét a 8. félévben (els</t>
    </r>
    <r>
      <rPr>
        <sz val="12"/>
        <rFont val="Lucida Grande"/>
        <family val="2"/>
      </rPr>
      <t>ő</t>
    </r>
    <r>
      <rPr>
        <sz val="12"/>
        <rFont val="Arial Narrow"/>
        <family val="2"/>
      </rPr>
      <t xml:space="preserve"> tiszti beosztásra való közvetlen felkészülés)</t>
    </r>
  </si>
  <si>
    <t>Katonai Testnevelés II-VIII.</t>
  </si>
  <si>
    <t xml:space="preserve">Légvédelmi Rakéta- és Tüzér Szakharcászat I. </t>
  </si>
  <si>
    <t xml:space="preserve">Légvédelmi Rakéta- és Tüzér Szakharcászat II. </t>
  </si>
  <si>
    <t>K(Z)</t>
  </si>
  <si>
    <t>Harckocsi fegyverzettechnika 7.</t>
  </si>
  <si>
    <t>Harckocsi Fegyverzettechnika 8.</t>
  </si>
  <si>
    <t>Túlélés alapjai erdős- hegyes területen télen (Téli túlélés)</t>
  </si>
  <si>
    <t xml:space="preserve">B </t>
  </si>
  <si>
    <t>(S2)</t>
  </si>
  <si>
    <t>(S3)</t>
  </si>
  <si>
    <t xml:space="preserve">G </t>
  </si>
  <si>
    <t>(Z)</t>
  </si>
  <si>
    <t xml:space="preserve">K </t>
  </si>
  <si>
    <t>Harckocsi haditechnika 7.</t>
  </si>
  <si>
    <t>KTE1B01</t>
  </si>
  <si>
    <t>KIJ6B01</t>
  </si>
  <si>
    <t>KPÜ2B01</t>
  </si>
  <si>
    <t>KSJ4B01</t>
  </si>
  <si>
    <t>Áthozat záróvizsga tárgyak (közös képzési fázis)</t>
  </si>
  <si>
    <t>HMÜSB51</t>
  </si>
  <si>
    <t>Számítógépes tervezés</t>
  </si>
  <si>
    <t>HMÜSB52</t>
  </si>
  <si>
    <t>Földalatti műtárgyak</t>
  </si>
  <si>
    <t>Műszaki (infrastrukturális) modul</t>
  </si>
  <si>
    <t>Repülőtér karbantartás</t>
  </si>
  <si>
    <t xml:space="preserve">Katonai vezetői szak alapozó ismeretek 1. </t>
  </si>
  <si>
    <t xml:space="preserve">Katonai vezetői szak alapozó ismeretek 2. </t>
  </si>
  <si>
    <t>Összfegyvernemi alapismeretek</t>
  </si>
  <si>
    <t>HÖLHB50</t>
  </si>
  <si>
    <t>HÖLHB51</t>
  </si>
  <si>
    <t>HÖLHB52</t>
  </si>
  <si>
    <t>HÖLHB53</t>
  </si>
  <si>
    <t>S1 (KR1) , S2 (KR2), S3 KR3),  szigorlatok eredményes letétele</t>
  </si>
  <si>
    <t>HÖLHB07A</t>
  </si>
  <si>
    <t>G (S2)</t>
  </si>
  <si>
    <t>HÖLHB14A</t>
  </si>
  <si>
    <t xml:space="preserve">G (S3) </t>
  </si>
  <si>
    <t>HHKV324002A</t>
  </si>
  <si>
    <t>HFELB60</t>
  </si>
  <si>
    <t>Felderítő szakmai felkészítés 1.</t>
  </si>
  <si>
    <t>HFELB65</t>
  </si>
  <si>
    <t>Felderítő szakmai felkészítés 2.</t>
  </si>
  <si>
    <t>HFELB67</t>
  </si>
  <si>
    <t>Felderítő szakmai felkészítés 3.</t>
  </si>
  <si>
    <t>Felderítő szakmai felkészítés 4.</t>
  </si>
  <si>
    <t>HFELB22A</t>
  </si>
  <si>
    <t>Ejtőernyős felkészítés (felvehető 2.,4.,6. félévben)</t>
  </si>
  <si>
    <t>NKNBB01</t>
  </si>
  <si>
    <t>H760B06A</t>
  </si>
  <si>
    <t>Katonai testnevelés VI, VII, VIII.</t>
  </si>
  <si>
    <t>Harcászati komplex foglalkozások (KR8,9,10,11)</t>
  </si>
  <si>
    <t>HFELB76A</t>
  </si>
  <si>
    <t>HFELB77A</t>
  </si>
  <si>
    <t>HFELB78A</t>
  </si>
  <si>
    <t>HFELB87A</t>
  </si>
  <si>
    <t>HFELB88A</t>
  </si>
  <si>
    <t>HFELB89A</t>
  </si>
  <si>
    <t>Tüzér szakmai felkészítés 1.</t>
  </si>
  <si>
    <t>Tüzér szakmai felkészítés 2.</t>
  </si>
  <si>
    <t xml:space="preserve">Tüzér szakmai felkészítés 3. </t>
  </si>
  <si>
    <t xml:space="preserve">Tüzér szakmai felkészítés 4. </t>
  </si>
  <si>
    <t>HTÜZB42</t>
  </si>
  <si>
    <t>HTÜZB43</t>
  </si>
  <si>
    <t>HTÜZB44</t>
  </si>
  <si>
    <t>HTÜZB45</t>
  </si>
  <si>
    <t>HTÜZB46</t>
  </si>
  <si>
    <t xml:space="preserve">Tüzéralegységek harci alkalmazásának tervezése és vezetése 1. </t>
  </si>
  <si>
    <t>HTÜZB63</t>
  </si>
  <si>
    <t>A tüzérségi tűz tervezése 8.</t>
  </si>
  <si>
    <t>Légvédelmi rakéta szakmai felkészítés 2.</t>
  </si>
  <si>
    <t>Légvédelmi rakéta szakmai felkészítés 3.</t>
  </si>
  <si>
    <t>Légvédelmi rakéta szakmai felkészítés 4.</t>
  </si>
  <si>
    <t>HLEV51</t>
  </si>
  <si>
    <t>HLEV52</t>
  </si>
  <si>
    <t>HLEV53</t>
  </si>
  <si>
    <t>HLEV07A</t>
  </si>
  <si>
    <t>Műszaki szakmai felkészítés 1.</t>
  </si>
  <si>
    <t>Műszaki szakmai felkészítés 2.</t>
  </si>
  <si>
    <t>Műszaki szakmai felkészítés 3.</t>
  </si>
  <si>
    <t>Műszaki szakmai felkészítés 4.</t>
  </si>
  <si>
    <t>Vegyivédelmi speciális szakmai felkészítés 1.</t>
  </si>
  <si>
    <t>Vegyivédelmi speciális szakmai felkészítés 2.</t>
  </si>
  <si>
    <t>Vegyivédelmi speciális szakmai felkészítés 3.</t>
  </si>
  <si>
    <t>Vegyivédelmi speciális szakmai felkészítés 4.</t>
  </si>
  <si>
    <t>F</t>
  </si>
  <si>
    <t>Lövész szakmai felkészítés 1.</t>
  </si>
  <si>
    <t>Lövész szakmai felkészítés 2.</t>
  </si>
  <si>
    <t>Lövész szakmai felkészítés 3.</t>
  </si>
  <si>
    <t>Lövész szakmai felkészítés 4.</t>
  </si>
  <si>
    <t>HABVB18</t>
  </si>
  <si>
    <t>A vegyiszolgálat története</t>
  </si>
  <si>
    <t>HABVB21</t>
  </si>
  <si>
    <t>HABVB19</t>
  </si>
  <si>
    <t xml:space="preserve">CBRN defence on operations </t>
  </si>
  <si>
    <t>ABV védelmi meteorológia</t>
  </si>
  <si>
    <t>HABVB22</t>
  </si>
  <si>
    <t>Környezetvédelem kémiája</t>
  </si>
  <si>
    <t>HABVB23</t>
  </si>
  <si>
    <t>Atomerőművek biztonságtechnikája</t>
  </si>
  <si>
    <t>HABVB24</t>
  </si>
  <si>
    <t>Különleges személyvédelmi eszközök</t>
  </si>
  <si>
    <t>HABVB25</t>
  </si>
  <si>
    <t>Polgári védelmi ismeretek</t>
  </si>
  <si>
    <t>HABVB26</t>
  </si>
  <si>
    <t>HABVB27</t>
  </si>
  <si>
    <t>HMÜSB31</t>
  </si>
  <si>
    <t>HMÜSB30</t>
  </si>
  <si>
    <t>HMÜSB32</t>
  </si>
  <si>
    <t>HMÜSB33</t>
  </si>
  <si>
    <t>Katonai katasztrófavédelem</t>
  </si>
  <si>
    <t>HMÜSB34</t>
  </si>
  <si>
    <t>Harckocsizó szakmai felkészítés 1.</t>
  </si>
  <si>
    <t>Harckocsizó szakmai felkészítés 2.</t>
  </si>
  <si>
    <t>Harckocsizó  szakmai felkészítés 3.</t>
  </si>
  <si>
    <t>Harckocsizó  szakmai felkészítés 4.</t>
  </si>
  <si>
    <t>HHK1B13A</t>
  </si>
  <si>
    <t>HHK1B11A</t>
  </si>
  <si>
    <t>HÖLHB82</t>
  </si>
  <si>
    <t>HLEV54</t>
  </si>
  <si>
    <t>HABVB28</t>
  </si>
  <si>
    <t>HVHK2</t>
  </si>
  <si>
    <t>HVHK3</t>
  </si>
  <si>
    <t>HVHK4</t>
  </si>
  <si>
    <t>Katonai vezetői felkészítés</t>
  </si>
  <si>
    <t>HVHK5</t>
  </si>
  <si>
    <t>HVHK6</t>
  </si>
  <si>
    <t>HTÜZB54</t>
  </si>
  <si>
    <t>HTÜZB57</t>
  </si>
  <si>
    <t>Harcászat és harcvezetés V. 17.</t>
  </si>
  <si>
    <t>HTÜZB58</t>
  </si>
  <si>
    <t>Tüzérlövéstan és tűzvezetés 17.</t>
  </si>
  <si>
    <t>Harcszolgálat 14.</t>
  </si>
  <si>
    <t>HTÜZB59</t>
  </si>
  <si>
    <t>Harcászati (hadműveleti) szintű vezetési és információs rendszerek</t>
  </si>
  <si>
    <t>HTÜZB62</t>
  </si>
  <si>
    <t>HTÜZB37</t>
  </si>
  <si>
    <t>Harcászat és harcvezetés V. 15.</t>
  </si>
  <si>
    <t>HTÜZB38</t>
  </si>
  <si>
    <t>A lőelmélet alapjai</t>
  </si>
  <si>
    <t>HTÜZB47</t>
  </si>
  <si>
    <t>Haditechnika tüzér 6.</t>
  </si>
  <si>
    <t>Katonai metodika V.6.</t>
  </si>
  <si>
    <t>HTÜZB48</t>
  </si>
  <si>
    <t>HTÜZB49</t>
  </si>
  <si>
    <t>Harcászat és harcvezetés V.16.</t>
  </si>
  <si>
    <t>HTÜZB50</t>
  </si>
  <si>
    <t>Harcszolgálat 13.</t>
  </si>
  <si>
    <t>HTÜZB51</t>
  </si>
  <si>
    <t>Tüzérlövéstan és tüzvezetés 16.</t>
  </si>
  <si>
    <t>HTÜZB52</t>
  </si>
  <si>
    <t>Tüzérség lőelmélete 10.</t>
  </si>
  <si>
    <t>HTÜZB53</t>
  </si>
  <si>
    <t xml:space="preserve">Tüzéralegységek harci alkalmazásának tervezése és vezetése 2. </t>
  </si>
  <si>
    <t>Légvédelmi rakéta szakmai felkészítés 1.</t>
  </si>
  <si>
    <t xml:space="preserve">NATO studies </t>
  </si>
  <si>
    <t>HÖLHB61</t>
  </si>
  <si>
    <t>HTÜZB61</t>
  </si>
  <si>
    <t>Tűzér fegyvernemek története (tüzér)</t>
  </si>
  <si>
    <t>HLEV20</t>
  </si>
  <si>
    <t xml:space="preserve">Katonai szervezetek információbiztonsága </t>
  </si>
  <si>
    <t>HÖLHB54</t>
  </si>
  <si>
    <t>Erők megóvása</t>
  </si>
  <si>
    <t>HABVB20</t>
  </si>
  <si>
    <t>HÖLHB62</t>
  </si>
  <si>
    <t>HÖLHB63</t>
  </si>
  <si>
    <t>Reports, presentations in staffs 2.</t>
  </si>
  <si>
    <t>Reports, presentations in staffs 1.</t>
  </si>
  <si>
    <t>A</t>
  </si>
  <si>
    <t xml:space="preserve">A </t>
  </si>
  <si>
    <t>HTÜZB55 Tüzér (páncéltörő szak. ) képzés 30 ó, 2 kr. G, ill., HTÜZB56 Tüzér (század tűztámogató) képzés 30 ó, 2 kr. G, KV tantárgyak a . 8. félévben</t>
  </si>
  <si>
    <t>H925B03</t>
  </si>
  <si>
    <t>Matematika előkészítő</t>
  </si>
  <si>
    <t>H925B26</t>
  </si>
  <si>
    <t>Harcászati modul</t>
  </si>
  <si>
    <t>HÖLHB64</t>
  </si>
  <si>
    <t>Reports, presentations in staffs 1. (Jelentések és előadások a katonai törzsekben 1.)</t>
  </si>
  <si>
    <t>NATO studies  (NATO tanulmányok)</t>
  </si>
  <si>
    <t>Reports, presentations in staffs 2. (Jelentések és előadások a katonai törzsekben 2.</t>
  </si>
  <si>
    <t>NATO military staff work training (NATO katonai törzsmunka tréning)</t>
  </si>
  <si>
    <t>Basics of military terminology and staffwork (A katonai terminológia es a törzsmunka alapjai)</t>
  </si>
  <si>
    <t>HFELB68A</t>
  </si>
  <si>
    <t>HLEV12A</t>
  </si>
  <si>
    <t>HABVB29A</t>
  </si>
  <si>
    <t>HABVB30A</t>
  </si>
  <si>
    <t>HABVB32A</t>
  </si>
  <si>
    <t>HABVB33A</t>
  </si>
  <si>
    <t>HABVB01A</t>
  </si>
  <si>
    <t>HABVB05A</t>
  </si>
  <si>
    <t>HVHK1A</t>
  </si>
  <si>
    <t>HÖLHB80A</t>
  </si>
  <si>
    <t>HÖLHB81A</t>
  </si>
  <si>
    <t>HÖLHB83A</t>
  </si>
  <si>
    <t>érvényes 2018/2019-es tanévtől felmenő rendszerben</t>
  </si>
  <si>
    <t>érvényes 2018/2019 -es tanévtől felmenő rendszerben</t>
  </si>
  <si>
    <t>HLEV05B</t>
  </si>
  <si>
    <t>Légvédelmi rakéta tűzvezetési ismeretek</t>
  </si>
  <si>
    <t>Légvédelmi rakétarendszerek elektroniakai védelme</t>
  </si>
  <si>
    <t>HGEOB30A</t>
  </si>
  <si>
    <t>HGEOB31A</t>
  </si>
  <si>
    <t>HGEOB32A</t>
  </si>
  <si>
    <t>HGEOB33A</t>
  </si>
  <si>
    <t>Matematika alapjai KV</t>
  </si>
  <si>
    <t>HHKV324001A</t>
  </si>
  <si>
    <t>HGEOB34</t>
  </si>
  <si>
    <t>Alapkiképzés módszertana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</si>
</sst>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Ft&quot;#,##0_);\(&quot;Ft&quot;#,##0\)"/>
    <numFmt numFmtId="175" formatCode="&quot;Ft&quot;#,##0_);[Red]\(&quot;Ft&quot;#,##0\)"/>
    <numFmt numFmtId="176" formatCode="&quot;Ft&quot;#,##0.00_);\(&quot;Ft&quot;#,##0.00\)"/>
    <numFmt numFmtId="177" formatCode="&quot;Ft&quot;#,##0.00_);[Red]\(&quot;Ft&quot;#,##0.00\)"/>
    <numFmt numFmtId="178" formatCode="_(&quot;Ft&quot;* #,##0_);_(&quot;Ft&quot;* \(#,##0\);_(&quot;Ft&quot;* &quot;-&quot;_);_(@_)"/>
    <numFmt numFmtId="179" formatCode="_(* #,##0_);_(* \(#,##0\);_(* &quot;-&quot;_);_(@_)"/>
    <numFmt numFmtId="180" formatCode="_(&quot;Ft&quot;* #,##0.00_);_(&quot;Ft&quot;* \(#,##0.00\);_(&quot;Ft&quot;* &quot;-&quot;??_);_(@_)"/>
    <numFmt numFmtId="181" formatCode="_(* #,##0.00_);_(* \(#,##0.00\);_(* &quot;-&quot;??_);_(@_)"/>
    <numFmt numFmtId="182" formatCode="#,##0\ &quot;eur&quot;;\-#,##0\ &quot;eur&quot;"/>
    <numFmt numFmtId="183" formatCode="#,##0\ &quot;eur&quot;;[Red]\-#,##0\ &quot;eur&quot;"/>
    <numFmt numFmtId="184" formatCode="#,##0.00\ &quot;eur&quot;;\-#,##0.00\ &quot;eur&quot;"/>
    <numFmt numFmtId="185" formatCode="#,##0.00\ &quot;eur&quot;;[Red]\-#,##0.00\ &quot;eur&quot;"/>
    <numFmt numFmtId="186" formatCode="_-* #,##0\ &quot;eur&quot;_-;\-* #,##0\ &quot;eur&quot;_-;_-* &quot;-&quot;\ &quot;eur&quot;_-;_-@_-"/>
    <numFmt numFmtId="187" formatCode="_-* #,##0\ _e_u_r_-;\-* #,##0\ _e_u_r_-;_-* &quot;-&quot;\ _e_u_r_-;_-@_-"/>
    <numFmt numFmtId="188" formatCode="_-* #,##0.00\ &quot;eur&quot;_-;\-* #,##0.00\ &quot;eur&quot;_-;_-* &quot;-&quot;??\ &quot;eur&quot;_-;_-@_-"/>
    <numFmt numFmtId="189" formatCode="_-* #,##0.00\ _e_u_r_-;\-* #,##0.00\ _e_u_r_-;_-* &quot;-&quot;??\ _e_u_r_-;_-@_-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0.0%"/>
    <numFmt numFmtId="194" formatCode="_-* #,##0.000\ _F_t_-;\-* #,##0.000\ _F_t_-;_-* &quot;-&quot;??\ _F_t_-;_-@_-"/>
    <numFmt numFmtId="195" formatCode="_-* #,##0.0\ _F_t_-;\-* #,##0.0\ _F_t_-;_-* &quot;-&quot;??\ _F_t_-;_-@_-"/>
    <numFmt numFmtId="196" formatCode="_-* #,##0\ _F_t_-;\-* #,##0\ _F_t_-;_-* &quot;-&quot;??\ _F_t_-;_-@_-"/>
    <numFmt numFmtId="197" formatCode="0.0"/>
    <numFmt numFmtId="198" formatCode="0.000"/>
    <numFmt numFmtId="199" formatCode="0.0000000"/>
    <numFmt numFmtId="200" formatCode="0.000000"/>
    <numFmt numFmtId="201" formatCode="0.00000"/>
    <numFmt numFmtId="202" formatCode="0.0000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\k\ryy\d\i\t"/>
    <numFmt numFmtId="210" formatCode="0.000%"/>
    <numFmt numFmtId="211" formatCode="0.0000%"/>
    <numFmt numFmtId="212" formatCode="0.00000%"/>
    <numFmt numFmtId="213" formatCode="[$€-2]\ #\ ##,000_);[Red]\([$€-2]\ #\ ##,000\)"/>
    <numFmt numFmtId="214" formatCode="[$¥€-2]\ #\ ##,000_);[Red]\([$€-2]\ #\ ##,000\)"/>
  </numFmts>
  <fonts count="75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sz val="13"/>
      <name val="Arial CE"/>
      <family val="0"/>
    </font>
    <font>
      <b/>
      <i/>
      <sz val="11"/>
      <name val="Arial Narrow"/>
      <family val="2"/>
    </font>
    <font>
      <sz val="11"/>
      <name val="Arial CE"/>
      <family val="0"/>
    </font>
    <font>
      <sz val="12"/>
      <name val="Arial Narrow"/>
      <family val="2"/>
    </font>
    <font>
      <sz val="12"/>
      <name val="Arial CE"/>
      <family val="0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6"/>
      <name val="Arial Narrow"/>
      <family val="2"/>
    </font>
    <font>
      <b/>
      <sz val="12"/>
      <name val="Arial CE"/>
      <family val="0"/>
    </font>
    <font>
      <b/>
      <sz val="12"/>
      <color indexed="10"/>
      <name val="Arial Narrow"/>
      <family val="2"/>
    </font>
    <font>
      <b/>
      <sz val="11"/>
      <name val="Times New Roman CE"/>
      <family val="0"/>
    </font>
    <font>
      <sz val="12"/>
      <name val="Times New Roman"/>
      <family val="1"/>
    </font>
    <font>
      <sz val="12"/>
      <color indexed="12"/>
      <name val="Arial Narrow"/>
      <family val="2"/>
    </font>
    <font>
      <b/>
      <sz val="12"/>
      <color indexed="48"/>
      <name val="Arial CE"/>
      <family val="0"/>
    </font>
    <font>
      <sz val="12"/>
      <color indexed="10"/>
      <name val="Arial Narrow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color indexed="10"/>
      <name val="Arial CE"/>
      <family val="0"/>
    </font>
    <font>
      <sz val="9"/>
      <name val="Arial Narrow"/>
      <family val="2"/>
    </font>
    <font>
      <sz val="12"/>
      <name val="Lucida Grande"/>
      <family val="2"/>
    </font>
    <font>
      <b/>
      <sz val="14"/>
      <color indexed="48"/>
      <name val="Arial CE"/>
      <family val="0"/>
    </font>
    <font>
      <sz val="9"/>
      <name val="Arial CE"/>
      <family val="0"/>
    </font>
    <font>
      <b/>
      <sz val="11"/>
      <color indexed="48"/>
      <name val="Arial CE"/>
      <family val="0"/>
    </font>
    <font>
      <sz val="8"/>
      <name val="Arial Narrow"/>
      <family val="2"/>
    </font>
    <font>
      <sz val="10"/>
      <color indexed="30"/>
      <name val="Arial CE"/>
      <family val="0"/>
    </font>
    <font>
      <sz val="10"/>
      <color indexed="62"/>
      <name val="Arial CE"/>
      <family val="0"/>
    </font>
    <font>
      <b/>
      <sz val="12"/>
      <color indexed="21"/>
      <name val="Arial CE"/>
      <family val="0"/>
    </font>
    <font>
      <sz val="10"/>
      <color indexed="21"/>
      <name val="Arial CE"/>
      <family val="0"/>
    </font>
    <font>
      <sz val="12"/>
      <color indexed="19"/>
      <name val="Arial Narrow"/>
      <family val="2"/>
    </font>
    <font>
      <b/>
      <sz val="12"/>
      <color indexed="10"/>
      <name val="Arial CE"/>
      <family val="0"/>
    </font>
    <font>
      <b/>
      <sz val="14"/>
      <color indexed="10"/>
      <name val="Arial Narrow"/>
      <family val="2"/>
    </font>
    <font>
      <b/>
      <sz val="10"/>
      <color indexed="10"/>
      <name val="Arial CE"/>
      <family val="0"/>
    </font>
    <font>
      <b/>
      <sz val="12"/>
      <color indexed="10"/>
      <name val="Calibri"/>
      <family val="2"/>
    </font>
    <font>
      <sz val="10"/>
      <color rgb="FFFF0000"/>
      <name val="Arial CE"/>
      <family val="0"/>
    </font>
    <font>
      <sz val="10"/>
      <color rgb="FF0070C0"/>
      <name val="Arial CE"/>
      <family val="0"/>
    </font>
    <font>
      <sz val="10"/>
      <color theme="4" tint="-0.24997000396251678"/>
      <name val="Arial CE"/>
      <family val="0"/>
    </font>
    <font>
      <b/>
      <sz val="12"/>
      <color rgb="FF00B050"/>
      <name val="Arial CE"/>
      <family val="0"/>
    </font>
    <font>
      <sz val="10"/>
      <color rgb="FF00B050"/>
      <name val="Arial CE"/>
      <family val="0"/>
    </font>
    <font>
      <sz val="12"/>
      <color theme="6" tint="-0.24997000396251678"/>
      <name val="Arial Narrow"/>
      <family val="2"/>
    </font>
    <font>
      <b/>
      <sz val="12"/>
      <color rgb="FFFF0000"/>
      <name val="Arial CE"/>
      <family val="0"/>
    </font>
    <font>
      <b/>
      <sz val="14"/>
      <color rgb="FFFF0000"/>
      <name val="Arial Narrow"/>
      <family val="2"/>
    </font>
    <font>
      <b/>
      <sz val="10"/>
      <color rgb="FFFF0000"/>
      <name val="Arial CE"/>
      <family val="0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double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double"/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double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ck"/>
    </border>
    <border>
      <left style="double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double"/>
      <top style="medium"/>
      <bottom style="thick"/>
    </border>
    <border>
      <left style="thin"/>
      <right style="medium"/>
      <top style="medium"/>
      <bottom style="thick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double"/>
      <bottom style="medium"/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double"/>
      <top style="medium"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267">
    <xf numFmtId="0" fontId="0" fillId="0" borderId="0" xfId="0" applyAlignment="1">
      <alignment/>
    </xf>
    <xf numFmtId="0" fontId="17" fillId="0" borderId="0" xfId="59">
      <alignment/>
      <protection/>
    </xf>
    <xf numFmtId="0" fontId="27" fillId="24" borderId="10" xfId="59" applyFont="1" applyFill="1" applyBorder="1" applyAlignment="1" applyProtection="1">
      <alignment horizontal="center" textRotation="90"/>
      <protection/>
    </xf>
    <xf numFmtId="0" fontId="27" fillId="24" borderId="11" xfId="59" applyFont="1" applyFill="1" applyBorder="1" applyAlignment="1" applyProtection="1">
      <alignment horizontal="center" textRotation="90" wrapText="1"/>
      <protection/>
    </xf>
    <xf numFmtId="0" fontId="27" fillId="24" borderId="10" xfId="59" applyFont="1" applyFill="1" applyBorder="1" applyAlignment="1" applyProtection="1">
      <alignment horizontal="center" textRotation="90" wrapText="1"/>
      <protection/>
    </xf>
    <xf numFmtId="0" fontId="29" fillId="4" borderId="12" xfId="59" applyFont="1" applyFill="1" applyBorder="1" applyProtection="1">
      <alignment/>
      <protection/>
    </xf>
    <xf numFmtId="0" fontId="28" fillId="4" borderId="13" xfId="59" applyFont="1" applyFill="1" applyBorder="1" applyAlignment="1" applyProtection="1">
      <alignment horizontal="center"/>
      <protection/>
    </xf>
    <xf numFmtId="0" fontId="31" fillId="0" borderId="0" xfId="59" applyFont="1">
      <alignment/>
      <protection/>
    </xf>
    <xf numFmtId="0" fontId="33" fillId="0" borderId="0" xfId="59" applyFont="1">
      <alignment/>
      <protection/>
    </xf>
    <xf numFmtId="1" fontId="34" fillId="0" borderId="14" xfId="59" applyNumberFormat="1" applyFont="1" applyFill="1" applyBorder="1" applyAlignment="1" applyProtection="1">
      <alignment horizontal="center"/>
      <protection locked="0"/>
    </xf>
    <xf numFmtId="1" fontId="34" fillId="0" borderId="15" xfId="59" applyNumberFormat="1" applyFont="1" applyFill="1" applyBorder="1" applyAlignment="1" applyProtection="1">
      <alignment horizontal="center"/>
      <protection locked="0"/>
    </xf>
    <xf numFmtId="0" fontId="34" fillId="0" borderId="16" xfId="59" applyFont="1" applyFill="1" applyBorder="1" applyAlignment="1" applyProtection="1">
      <alignment horizontal="center"/>
      <protection locked="0"/>
    </xf>
    <xf numFmtId="1" fontId="34" fillId="4" borderId="17" xfId="59" applyNumberFormat="1" applyFont="1" applyFill="1" applyBorder="1" applyAlignment="1" applyProtection="1">
      <alignment horizontal="center"/>
      <protection/>
    </xf>
    <xf numFmtId="1" fontId="34" fillId="4" borderId="18" xfId="59" applyNumberFormat="1" applyFont="1" applyFill="1" applyBorder="1" applyAlignment="1" applyProtection="1">
      <alignment horizontal="center" vertical="center" shrinkToFit="1"/>
      <protection/>
    </xf>
    <xf numFmtId="1" fontId="34" fillId="0" borderId="19" xfId="59" applyNumberFormat="1" applyFont="1" applyFill="1" applyBorder="1" applyAlignment="1" applyProtection="1">
      <alignment horizontal="center"/>
      <protection locked="0"/>
    </xf>
    <xf numFmtId="0" fontId="34" fillId="0" borderId="20" xfId="59" applyFont="1" applyFill="1" applyBorder="1" applyAlignment="1" applyProtection="1">
      <alignment horizontal="center"/>
      <protection locked="0"/>
    </xf>
    <xf numFmtId="0" fontId="32" fillId="4" borderId="21" xfId="59" applyFont="1" applyFill="1" applyBorder="1" applyAlignment="1" applyProtection="1">
      <alignment horizontal="center"/>
      <protection/>
    </xf>
    <xf numFmtId="1" fontId="34" fillId="0" borderId="18" xfId="59" applyNumberFormat="1" applyFont="1" applyFill="1" applyBorder="1" applyAlignment="1" applyProtection="1">
      <alignment horizontal="center"/>
      <protection locked="0"/>
    </xf>
    <xf numFmtId="0" fontId="34" fillId="0" borderId="17" xfId="59" applyFont="1" applyFill="1" applyBorder="1" applyAlignment="1" applyProtection="1">
      <alignment horizontal="center"/>
      <protection locked="0"/>
    </xf>
    <xf numFmtId="1" fontId="34" fillId="0" borderId="20" xfId="59" applyNumberFormat="1" applyFont="1" applyFill="1" applyBorder="1" applyAlignment="1" applyProtection="1">
      <alignment horizontal="center"/>
      <protection locked="0"/>
    </xf>
    <xf numFmtId="0" fontId="17" fillId="0" borderId="0" xfId="59" applyFill="1">
      <alignment/>
      <protection/>
    </xf>
    <xf numFmtId="1" fontId="25" fillId="4" borderId="22" xfId="59" applyNumberFormat="1" applyFont="1" applyFill="1" applyBorder="1" applyAlignment="1" applyProtection="1">
      <alignment horizontal="center"/>
      <protection/>
    </xf>
    <xf numFmtId="1" fontId="25" fillId="4" borderId="23" xfId="59" applyNumberFormat="1" applyFont="1" applyFill="1" applyBorder="1" applyAlignment="1" applyProtection="1">
      <alignment horizontal="center"/>
      <protection/>
    </xf>
    <xf numFmtId="0" fontId="34" fillId="4" borderId="15" xfId="59" applyFont="1" applyFill="1" applyBorder="1" applyAlignment="1" applyProtection="1">
      <alignment horizontal="center"/>
      <protection/>
    </xf>
    <xf numFmtId="0" fontId="30" fillId="0" borderId="15" xfId="59" applyFont="1" applyFill="1" applyBorder="1" applyAlignment="1" applyProtection="1">
      <alignment horizontal="center"/>
      <protection locked="0"/>
    </xf>
    <xf numFmtId="0" fontId="30" fillId="0" borderId="16" xfId="59" applyFont="1" applyFill="1" applyBorder="1" applyAlignment="1" applyProtection="1">
      <alignment horizontal="center"/>
      <protection locked="0"/>
    </xf>
    <xf numFmtId="0" fontId="34" fillId="0" borderId="24" xfId="59" applyFont="1" applyFill="1" applyBorder="1" applyAlignment="1" applyProtection="1">
      <alignment horizontal="center"/>
      <protection locked="0"/>
    </xf>
    <xf numFmtId="0" fontId="30" fillId="4" borderId="15" xfId="59" applyFont="1" applyFill="1" applyBorder="1" applyAlignment="1" applyProtection="1">
      <alignment horizontal="center"/>
      <protection/>
    </xf>
    <xf numFmtId="0" fontId="30" fillId="4" borderId="19" xfId="59" applyFont="1" applyFill="1" applyBorder="1" applyAlignment="1" applyProtection="1">
      <alignment horizontal="center"/>
      <protection/>
    </xf>
    <xf numFmtId="0" fontId="34" fillId="4" borderId="25" xfId="59" applyFont="1" applyFill="1" applyBorder="1" applyAlignment="1" applyProtection="1">
      <alignment horizontal="center" vertical="center" wrapText="1"/>
      <protection/>
    </xf>
    <xf numFmtId="1" fontId="25" fillId="4" borderId="26" xfId="59" applyNumberFormat="1" applyFont="1" applyFill="1" applyBorder="1" applyAlignment="1" applyProtection="1">
      <alignment horizontal="center"/>
      <protection/>
    </xf>
    <xf numFmtId="1" fontId="25" fillId="4" borderId="27" xfId="59" applyNumberFormat="1" applyFont="1" applyFill="1" applyBorder="1" applyAlignment="1" applyProtection="1">
      <alignment horizontal="center"/>
      <protection/>
    </xf>
    <xf numFmtId="0" fontId="17" fillId="0" borderId="0" xfId="59" applyBorder="1">
      <alignment/>
      <protection/>
    </xf>
    <xf numFmtId="0" fontId="17" fillId="4" borderId="13" xfId="59" applyFill="1" applyBorder="1" applyProtection="1">
      <alignment/>
      <protection/>
    </xf>
    <xf numFmtId="0" fontId="17" fillId="4" borderId="28" xfId="59" applyFill="1" applyBorder="1" applyProtection="1">
      <alignment/>
      <protection/>
    </xf>
    <xf numFmtId="0" fontId="34" fillId="4" borderId="29" xfId="59" applyFont="1" applyFill="1" applyBorder="1" applyAlignment="1" applyProtection="1">
      <alignment horizontal="center"/>
      <protection/>
    </xf>
    <xf numFmtId="0" fontId="34" fillId="4" borderId="15" xfId="59" applyFont="1" applyFill="1" applyBorder="1" applyProtection="1">
      <alignment/>
      <protection/>
    </xf>
    <xf numFmtId="1" fontId="34" fillId="4" borderId="30" xfId="59" applyNumberFormat="1" applyFont="1" applyFill="1" applyBorder="1" applyAlignment="1" applyProtection="1">
      <alignment horizontal="center"/>
      <protection/>
    </xf>
    <xf numFmtId="1" fontId="34" fillId="4" borderId="31" xfId="59" applyNumberFormat="1" applyFont="1" applyFill="1" applyBorder="1" applyAlignment="1" applyProtection="1">
      <alignment horizontal="center"/>
      <protection/>
    </xf>
    <xf numFmtId="1" fontId="34" fillId="4" borderId="16" xfId="59" applyNumberFormat="1" applyFont="1" applyFill="1" applyBorder="1" applyAlignment="1" applyProtection="1">
      <alignment horizontal="center"/>
      <protection/>
    </xf>
    <xf numFmtId="1" fontId="34" fillId="4" borderId="32" xfId="59" applyNumberFormat="1" applyFont="1" applyFill="1" applyBorder="1" applyAlignment="1" applyProtection="1">
      <alignment horizontal="center"/>
      <protection/>
    </xf>
    <xf numFmtId="0" fontId="17" fillId="4" borderId="31" xfId="59" applyFill="1" applyBorder="1" applyProtection="1">
      <alignment/>
      <protection/>
    </xf>
    <xf numFmtId="0" fontId="17" fillId="4" borderId="17" xfId="59" applyFill="1" applyBorder="1" applyProtection="1">
      <alignment/>
      <protection/>
    </xf>
    <xf numFmtId="1" fontId="17" fillId="4" borderId="18" xfId="59" applyNumberFormat="1" applyFill="1" applyBorder="1" applyProtection="1">
      <alignment/>
      <protection/>
    </xf>
    <xf numFmtId="0" fontId="30" fillId="4" borderId="15" xfId="59" applyFont="1" applyFill="1" applyBorder="1" applyProtection="1">
      <alignment/>
      <protection/>
    </xf>
    <xf numFmtId="0" fontId="0" fillId="4" borderId="30" xfId="59" applyFont="1" applyFill="1" applyBorder="1" applyProtection="1">
      <alignment/>
      <protection/>
    </xf>
    <xf numFmtId="0" fontId="0" fillId="4" borderId="31" xfId="59" applyFont="1" applyFill="1" applyBorder="1" applyProtection="1">
      <alignment/>
      <protection/>
    </xf>
    <xf numFmtId="0" fontId="0" fillId="4" borderId="17" xfId="59" applyFont="1" applyFill="1" applyBorder="1" applyProtection="1">
      <alignment/>
      <protection/>
    </xf>
    <xf numFmtId="0" fontId="0" fillId="4" borderId="32" xfId="59" applyFont="1" applyFill="1" applyBorder="1" applyProtection="1">
      <alignment/>
      <protection/>
    </xf>
    <xf numFmtId="0" fontId="34" fillId="24" borderId="33" xfId="59" applyFont="1" applyFill="1" applyBorder="1" applyProtection="1">
      <alignment/>
      <protection/>
    </xf>
    <xf numFmtId="0" fontId="34" fillId="0" borderId="0" xfId="59" applyFont="1" applyFill="1" applyBorder="1" applyAlignment="1">
      <alignment horizontal="center"/>
      <protection/>
    </xf>
    <xf numFmtId="0" fontId="30" fillId="0" borderId="0" xfId="59" applyFont="1" applyFill="1" applyBorder="1">
      <alignment/>
      <protection/>
    </xf>
    <xf numFmtId="0" fontId="0" fillId="0" borderId="0" xfId="59" applyFont="1" applyBorder="1">
      <alignment/>
      <protection/>
    </xf>
    <xf numFmtId="0" fontId="33" fillId="0" borderId="0" xfId="59" applyFont="1" applyFill="1" applyBorder="1">
      <alignment/>
      <protection/>
    </xf>
    <xf numFmtId="0" fontId="17" fillId="0" borderId="0" xfId="59" applyFill="1" applyBorder="1">
      <alignment/>
      <protection/>
    </xf>
    <xf numFmtId="0" fontId="34" fillId="0" borderId="0" xfId="59" applyFont="1" applyFill="1" applyAlignment="1">
      <alignment horizontal="center"/>
      <protection/>
    </xf>
    <xf numFmtId="0" fontId="34" fillId="0" borderId="0" xfId="59" applyFont="1" applyAlignment="1">
      <alignment horizontal="center"/>
      <protection/>
    </xf>
    <xf numFmtId="0" fontId="17" fillId="0" borderId="0" xfId="59" applyFill="1" applyProtection="1">
      <alignment/>
      <protection/>
    </xf>
    <xf numFmtId="16" fontId="32" fillId="7" borderId="29" xfId="59" applyNumberFormat="1" applyFont="1" applyFill="1" applyBorder="1" applyAlignment="1" applyProtection="1" quotePrefix="1">
      <alignment horizontal="center"/>
      <protection/>
    </xf>
    <xf numFmtId="0" fontId="34" fillId="7" borderId="31" xfId="59" applyFont="1" applyFill="1" applyBorder="1" applyAlignment="1" applyProtection="1">
      <alignment horizontal="center"/>
      <protection/>
    </xf>
    <xf numFmtId="0" fontId="0" fillId="7" borderId="34" xfId="0" applyFont="1" applyFill="1" applyBorder="1" applyAlignment="1">
      <alignment horizontal="center" vertical="center" shrinkToFit="1"/>
    </xf>
    <xf numFmtId="0" fontId="32" fillId="4" borderId="35" xfId="59" applyFont="1" applyFill="1" applyBorder="1" applyAlignment="1" applyProtection="1">
      <alignment horizontal="center"/>
      <protection/>
    </xf>
    <xf numFmtId="0" fontId="34" fillId="0" borderId="30" xfId="59" applyFont="1" applyFill="1" applyBorder="1" applyAlignment="1" applyProtection="1">
      <alignment horizontal="center"/>
      <protection locked="0"/>
    </xf>
    <xf numFmtId="0" fontId="25" fillId="4" borderId="36" xfId="59" applyFont="1" applyFill="1" applyBorder="1" applyAlignment="1" applyProtection="1">
      <alignment horizontal="center"/>
      <protection/>
    </xf>
    <xf numFmtId="1" fontId="25" fillId="4" borderId="37" xfId="59" applyNumberFormat="1" applyFont="1" applyFill="1" applyBorder="1" applyAlignment="1" applyProtection="1">
      <alignment horizontal="center"/>
      <protection/>
    </xf>
    <xf numFmtId="0" fontId="30" fillId="0" borderId="14" xfId="59" applyFont="1" applyFill="1" applyBorder="1" applyAlignment="1" applyProtection="1">
      <alignment horizontal="center"/>
      <protection locked="0"/>
    </xf>
    <xf numFmtId="1" fontId="24" fillId="4" borderId="27" xfId="59" applyNumberFormat="1" applyFont="1" applyFill="1" applyBorder="1" applyAlignment="1" applyProtection="1">
      <alignment horizontal="center"/>
      <protection/>
    </xf>
    <xf numFmtId="0" fontId="25" fillId="4" borderId="38" xfId="59" applyFont="1" applyFill="1" applyBorder="1" applyAlignment="1" applyProtection="1">
      <alignment horizontal="center"/>
      <protection/>
    </xf>
    <xf numFmtId="0" fontId="34" fillId="0" borderId="15" xfId="59" applyFont="1" applyFill="1" applyBorder="1" applyAlignment="1" applyProtection="1">
      <alignment horizontal="center"/>
      <protection locked="0"/>
    </xf>
    <xf numFmtId="0" fontId="17" fillId="0" borderId="0" xfId="59" applyBorder="1" applyProtection="1">
      <alignment/>
      <protection locked="0"/>
    </xf>
    <xf numFmtId="0" fontId="27" fillId="4" borderId="39" xfId="0" applyFont="1" applyFill="1" applyBorder="1" applyAlignment="1" applyProtection="1">
      <alignment horizontal="center" vertical="center"/>
      <protection/>
    </xf>
    <xf numFmtId="0" fontId="27" fillId="4" borderId="40" xfId="0" applyFont="1" applyFill="1" applyBorder="1" applyAlignment="1" applyProtection="1">
      <alignment horizontal="center" vertical="center"/>
      <protection/>
    </xf>
    <xf numFmtId="1" fontId="34" fillId="4" borderId="18" xfId="59" applyNumberFormat="1" applyFont="1" applyFill="1" applyBorder="1" applyAlignment="1" applyProtection="1">
      <alignment horizontal="center"/>
      <protection/>
    </xf>
    <xf numFmtId="1" fontId="17" fillId="0" borderId="0" xfId="59" applyNumberFormat="1" applyBorder="1">
      <alignment/>
      <protection/>
    </xf>
    <xf numFmtId="0" fontId="34" fillId="4" borderId="41" xfId="59" applyFont="1" applyFill="1" applyBorder="1" applyAlignment="1" applyProtection="1">
      <alignment horizontal="center"/>
      <protection/>
    </xf>
    <xf numFmtId="0" fontId="0" fillId="4" borderId="42" xfId="59" applyFont="1" applyFill="1" applyBorder="1" applyProtection="1">
      <alignment/>
      <protection/>
    </xf>
    <xf numFmtId="0" fontId="0" fillId="4" borderId="43" xfId="59" applyFont="1" applyFill="1" applyBorder="1" applyProtection="1">
      <alignment/>
      <protection/>
    </xf>
    <xf numFmtId="0" fontId="0" fillId="4" borderId="24" xfId="59" applyFont="1" applyFill="1" applyBorder="1" applyProtection="1">
      <alignment/>
      <protection/>
    </xf>
    <xf numFmtId="0" fontId="0" fillId="4" borderId="44" xfId="59" applyFont="1" applyFill="1" applyBorder="1" applyProtection="1">
      <alignment/>
      <protection/>
    </xf>
    <xf numFmtId="1" fontId="34" fillId="4" borderId="43" xfId="59" applyNumberFormat="1" applyFont="1" applyFill="1" applyBorder="1" applyAlignment="1" applyProtection="1">
      <alignment horizontal="center"/>
      <protection/>
    </xf>
    <xf numFmtId="1" fontId="34" fillId="4" borderId="24" xfId="59" applyNumberFormat="1" applyFont="1" applyFill="1" applyBorder="1" applyAlignment="1" applyProtection="1">
      <alignment horizontal="center"/>
      <protection/>
    </xf>
    <xf numFmtId="0" fontId="34" fillId="7" borderId="41" xfId="59" applyFont="1" applyFill="1" applyBorder="1" applyAlignment="1" applyProtection="1">
      <alignment horizontal="center"/>
      <protection/>
    </xf>
    <xf numFmtId="0" fontId="30" fillId="7" borderId="42" xfId="59" applyFont="1" applyFill="1" applyBorder="1" applyAlignment="1" applyProtection="1">
      <alignment horizontal="center"/>
      <protection/>
    </xf>
    <xf numFmtId="0" fontId="0" fillId="7" borderId="43" xfId="59" applyFont="1" applyFill="1" applyBorder="1" applyProtection="1">
      <alignment/>
      <protection/>
    </xf>
    <xf numFmtId="0" fontId="0" fillId="7" borderId="24" xfId="59" applyFont="1" applyFill="1" applyBorder="1" applyProtection="1">
      <alignment/>
      <protection/>
    </xf>
    <xf numFmtId="1" fontId="34" fillId="7" borderId="20" xfId="59" applyNumberFormat="1" applyFont="1" applyFill="1" applyBorder="1" applyAlignment="1" applyProtection="1">
      <alignment horizontal="center"/>
      <protection/>
    </xf>
    <xf numFmtId="0" fontId="0" fillId="7" borderId="44" xfId="59" applyFont="1" applyFill="1" applyBorder="1" applyProtection="1">
      <alignment/>
      <protection/>
    </xf>
    <xf numFmtId="1" fontId="34" fillId="7" borderId="43" xfId="59" applyNumberFormat="1" applyFont="1" applyFill="1" applyBorder="1" applyAlignment="1" applyProtection="1">
      <alignment horizontal="center"/>
      <protection/>
    </xf>
    <xf numFmtId="1" fontId="34" fillId="7" borderId="24" xfId="59" applyNumberFormat="1" applyFont="1" applyFill="1" applyBorder="1" applyAlignment="1" applyProtection="1">
      <alignment horizontal="center"/>
      <protection/>
    </xf>
    <xf numFmtId="0" fontId="34" fillId="4" borderId="45" xfId="59" applyFont="1" applyFill="1" applyBorder="1" applyAlignment="1" applyProtection="1">
      <alignment horizontal="center"/>
      <protection/>
    </xf>
    <xf numFmtId="0" fontId="30" fillId="4" borderId="46" xfId="59" applyFont="1" applyFill="1" applyBorder="1" applyProtection="1">
      <alignment/>
      <protection/>
    </xf>
    <xf numFmtId="0" fontId="0" fillId="4" borderId="47" xfId="59" applyFont="1" applyFill="1" applyBorder="1" applyProtection="1">
      <alignment/>
      <protection/>
    </xf>
    <xf numFmtId="0" fontId="0" fillId="4" borderId="48" xfId="59" applyFont="1" applyFill="1" applyBorder="1" applyProtection="1">
      <alignment/>
      <protection/>
    </xf>
    <xf numFmtId="0" fontId="0" fillId="4" borderId="49" xfId="59" applyFont="1" applyFill="1" applyBorder="1" applyProtection="1">
      <alignment/>
      <protection/>
    </xf>
    <xf numFmtId="1" fontId="30" fillId="0" borderId="15" xfId="59" applyNumberFormat="1" applyFont="1" applyFill="1" applyBorder="1" applyAlignment="1" applyProtection="1">
      <alignment horizontal="center"/>
      <protection locked="0"/>
    </xf>
    <xf numFmtId="0" fontId="25" fillId="4" borderId="15" xfId="59" applyFont="1" applyFill="1" applyBorder="1" applyProtection="1">
      <alignment/>
      <protection/>
    </xf>
    <xf numFmtId="1" fontId="24" fillId="4" borderId="16" xfId="59" applyNumberFormat="1" applyFont="1" applyFill="1" applyBorder="1" applyAlignment="1" applyProtection="1">
      <alignment horizontal="center"/>
      <protection/>
    </xf>
    <xf numFmtId="0" fontId="24" fillId="4" borderId="31" xfId="59" applyFont="1" applyFill="1" applyBorder="1" applyProtection="1">
      <alignment/>
      <protection/>
    </xf>
    <xf numFmtId="0" fontId="24" fillId="4" borderId="17" xfId="59" applyFont="1" applyFill="1" applyBorder="1" applyProtection="1">
      <alignment/>
      <protection/>
    </xf>
    <xf numFmtId="0" fontId="39" fillId="4" borderId="31" xfId="59" applyFont="1" applyFill="1" applyBorder="1" applyProtection="1">
      <alignment/>
      <protection/>
    </xf>
    <xf numFmtId="0" fontId="39" fillId="4" borderId="17" xfId="59" applyFont="1" applyFill="1" applyBorder="1" applyProtection="1">
      <alignment/>
      <protection/>
    </xf>
    <xf numFmtId="1" fontId="39" fillId="4" borderId="18" xfId="59" applyNumberFormat="1" applyFont="1" applyFill="1" applyBorder="1" applyProtection="1">
      <alignment/>
      <protection/>
    </xf>
    <xf numFmtId="0" fontId="30" fillId="0" borderId="50" xfId="59" applyFont="1" applyFill="1" applyBorder="1" applyAlignment="1" applyProtection="1">
      <alignment horizontal="center"/>
      <protection locked="0"/>
    </xf>
    <xf numFmtId="0" fontId="34" fillId="0" borderId="50" xfId="59" applyFont="1" applyFill="1" applyBorder="1" applyProtection="1">
      <alignment/>
      <protection locked="0"/>
    </xf>
    <xf numFmtId="0" fontId="17" fillId="0" borderId="0" xfId="59" applyFont="1" applyBorder="1" applyProtection="1">
      <alignment/>
      <protection locked="0"/>
    </xf>
    <xf numFmtId="0" fontId="24" fillId="4" borderId="46" xfId="59" applyFont="1" applyFill="1" applyBorder="1" applyProtection="1">
      <alignment/>
      <protection/>
    </xf>
    <xf numFmtId="1" fontId="24" fillId="4" borderId="51" xfId="59" applyNumberFormat="1" applyFont="1" applyFill="1" applyBorder="1" applyAlignment="1" applyProtection="1">
      <alignment horizontal="center"/>
      <protection/>
    </xf>
    <xf numFmtId="0" fontId="27" fillId="4" borderId="48" xfId="59" applyFont="1" applyFill="1" applyBorder="1" applyProtection="1">
      <alignment/>
      <protection/>
    </xf>
    <xf numFmtId="0" fontId="27" fillId="4" borderId="49" xfId="59" applyFont="1" applyFill="1" applyBorder="1" applyProtection="1">
      <alignment/>
      <protection/>
    </xf>
    <xf numFmtId="0" fontId="27" fillId="4" borderId="52" xfId="59" applyFont="1" applyFill="1" applyBorder="1" applyProtection="1">
      <alignment/>
      <protection/>
    </xf>
    <xf numFmtId="1" fontId="24" fillId="4" borderId="53" xfId="59" applyNumberFormat="1" applyFont="1" applyFill="1" applyBorder="1" applyAlignment="1" applyProtection="1">
      <alignment horizontal="center"/>
      <protection/>
    </xf>
    <xf numFmtId="0" fontId="24" fillId="7" borderId="15" xfId="59" applyFont="1" applyFill="1" applyBorder="1" applyAlignment="1" applyProtection="1">
      <alignment horizontal="left" vertical="center"/>
      <protection/>
    </xf>
    <xf numFmtId="0" fontId="30" fillId="0" borderId="30" xfId="59" applyFont="1" applyFill="1" applyBorder="1" applyAlignment="1" applyProtection="1">
      <alignment horizontal="center"/>
      <protection locked="0"/>
    </xf>
    <xf numFmtId="0" fontId="34" fillId="0" borderId="42" xfId="59" applyFont="1" applyFill="1" applyBorder="1" applyAlignment="1" applyProtection="1">
      <alignment horizontal="center"/>
      <protection locked="0"/>
    </xf>
    <xf numFmtId="0" fontId="27" fillId="24" borderId="54" xfId="59" applyFont="1" applyFill="1" applyBorder="1" applyAlignment="1" applyProtection="1">
      <alignment horizontal="center" textRotation="90" wrapText="1"/>
      <protection/>
    </xf>
    <xf numFmtId="1" fontId="34" fillId="7" borderId="42" xfId="59" applyNumberFormat="1" applyFont="1" applyFill="1" applyBorder="1" applyAlignment="1" applyProtection="1">
      <alignment horizontal="center"/>
      <protection/>
    </xf>
    <xf numFmtId="1" fontId="24" fillId="4" borderId="47" xfId="59" applyNumberFormat="1" applyFont="1" applyFill="1" applyBorder="1" applyAlignment="1" applyProtection="1">
      <alignment horizontal="center"/>
      <protection/>
    </xf>
    <xf numFmtId="1" fontId="34" fillId="4" borderId="55" xfId="59" applyNumberFormat="1" applyFont="1" applyFill="1" applyBorder="1" applyAlignment="1" applyProtection="1">
      <alignment horizontal="center"/>
      <protection/>
    </xf>
    <xf numFmtId="1" fontId="34" fillId="4" borderId="56" xfId="59" applyNumberFormat="1" applyFont="1" applyFill="1" applyBorder="1" applyAlignment="1" applyProtection="1">
      <alignment horizontal="center"/>
      <protection/>
    </xf>
    <xf numFmtId="1" fontId="34" fillId="7" borderId="56" xfId="59" applyNumberFormat="1" applyFont="1" applyFill="1" applyBorder="1" applyAlignment="1" applyProtection="1">
      <alignment horizontal="center"/>
      <protection/>
    </xf>
    <xf numFmtId="0" fontId="27" fillId="4" borderId="57" xfId="59" applyFont="1" applyFill="1" applyBorder="1" applyProtection="1">
      <alignment/>
      <protection/>
    </xf>
    <xf numFmtId="1" fontId="24" fillId="4" borderId="30" xfId="59" applyNumberFormat="1" applyFont="1" applyFill="1" applyBorder="1" applyAlignment="1" applyProtection="1">
      <alignment horizontal="center"/>
      <protection/>
    </xf>
    <xf numFmtId="0" fontId="17" fillId="4" borderId="58" xfId="59" applyFill="1" applyBorder="1" applyProtection="1">
      <alignment/>
      <protection/>
    </xf>
    <xf numFmtId="0" fontId="17" fillId="4" borderId="55" xfId="59" applyFill="1" applyBorder="1" applyProtection="1">
      <alignment/>
      <protection/>
    </xf>
    <xf numFmtId="0" fontId="39" fillId="4" borderId="55" xfId="59" applyFont="1" applyFill="1" applyBorder="1" applyProtection="1">
      <alignment/>
      <protection/>
    </xf>
    <xf numFmtId="0" fontId="24" fillId="7" borderId="59" xfId="59" applyFont="1" applyFill="1" applyBorder="1" applyAlignment="1" applyProtection="1">
      <alignment horizontal="center" vertical="center"/>
      <protection/>
    </xf>
    <xf numFmtId="1" fontId="34" fillId="0" borderId="15" xfId="59" applyNumberFormat="1" applyFont="1" applyFill="1" applyBorder="1" applyAlignment="1" applyProtection="1">
      <alignment horizontal="center"/>
      <protection/>
    </xf>
    <xf numFmtId="1" fontId="34" fillId="0" borderId="18" xfId="59" applyNumberFormat="1" applyFont="1" applyFill="1" applyBorder="1" applyAlignment="1" applyProtection="1">
      <alignment horizontal="center" vertical="center" shrinkToFit="1"/>
      <protection/>
    </xf>
    <xf numFmtId="0" fontId="34" fillId="0" borderId="14" xfId="59" applyFont="1" applyFill="1" applyBorder="1" applyAlignment="1" applyProtection="1">
      <alignment horizontal="center"/>
      <protection locked="0"/>
    </xf>
    <xf numFmtId="0" fontId="23" fillId="7" borderId="34" xfId="0" applyFont="1" applyFill="1" applyBorder="1" applyAlignment="1">
      <alignment horizontal="center" vertical="center" shrinkToFit="1"/>
    </xf>
    <xf numFmtId="0" fontId="44" fillId="0" borderId="0" xfId="59" applyFont="1">
      <alignment/>
      <protection/>
    </xf>
    <xf numFmtId="1" fontId="32" fillId="4" borderId="21" xfId="59" applyNumberFormat="1" applyFont="1" applyFill="1" applyBorder="1" applyAlignment="1" applyProtection="1">
      <alignment horizontal="center"/>
      <protection/>
    </xf>
    <xf numFmtId="0" fontId="30" fillId="0" borderId="60" xfId="59" applyFont="1" applyFill="1" applyBorder="1" applyAlignment="1">
      <alignment horizontal="center"/>
      <protection/>
    </xf>
    <xf numFmtId="0" fontId="34" fillId="0" borderId="61" xfId="59" applyFont="1" applyFill="1" applyBorder="1" applyAlignment="1" applyProtection="1">
      <alignment horizontal="left"/>
      <protection locked="0"/>
    </xf>
    <xf numFmtId="0" fontId="25" fillId="4" borderId="21" xfId="59" applyFont="1" applyFill="1" applyBorder="1" applyAlignment="1" applyProtection="1">
      <alignment horizontal="center"/>
      <protection/>
    </xf>
    <xf numFmtId="0" fontId="34" fillId="0" borderId="62" xfId="59" applyFont="1" applyFill="1" applyBorder="1" applyAlignment="1" applyProtection="1">
      <alignment horizontal="center"/>
      <protection locked="0"/>
    </xf>
    <xf numFmtId="1" fontId="25" fillId="4" borderId="36" xfId="59" applyNumberFormat="1" applyFont="1" applyFill="1" applyBorder="1" applyAlignment="1" applyProtection="1">
      <alignment horizontal="center"/>
      <protection/>
    </xf>
    <xf numFmtId="1" fontId="25" fillId="4" borderId="63" xfId="59" applyNumberFormat="1" applyFont="1" applyFill="1" applyBorder="1" applyAlignment="1" applyProtection="1">
      <alignment horizontal="center"/>
      <protection/>
    </xf>
    <xf numFmtId="0" fontId="17" fillId="0" borderId="0" xfId="59" applyFont="1">
      <alignment/>
      <protection/>
    </xf>
    <xf numFmtId="0" fontId="46" fillId="0" borderId="0" xfId="59" applyFont="1">
      <alignment/>
      <protection/>
    </xf>
    <xf numFmtId="1" fontId="24" fillId="7" borderId="38" xfId="59" applyNumberFormat="1" applyFont="1" applyFill="1" applyBorder="1" applyAlignment="1" applyProtection="1">
      <alignment horizontal="center" vertical="center" shrinkToFit="1"/>
      <protection locked="0"/>
    </xf>
    <xf numFmtId="1" fontId="24" fillId="7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7" borderId="64" xfId="0" applyFont="1" applyFill="1" applyBorder="1" applyAlignment="1" applyProtection="1">
      <alignment horizontal="center" vertical="center" shrinkToFit="1"/>
      <protection locked="0"/>
    </xf>
    <xf numFmtId="1" fontId="24" fillId="7" borderId="65" xfId="0" applyNumberFormat="1" applyFont="1" applyFill="1" applyBorder="1" applyAlignment="1" applyProtection="1">
      <alignment horizontal="center" vertical="center" shrinkToFit="1"/>
      <protection locked="0"/>
    </xf>
    <xf numFmtId="0" fontId="24" fillId="7" borderId="66" xfId="0" applyFont="1" applyFill="1" applyBorder="1" applyAlignment="1" applyProtection="1">
      <alignment horizontal="center" vertical="center"/>
      <protection locked="0"/>
    </xf>
    <xf numFmtId="1" fontId="45" fillId="0" borderId="20" xfId="59" applyNumberFormat="1" applyFont="1" applyFill="1" applyBorder="1" applyAlignment="1" applyProtection="1">
      <alignment horizontal="center"/>
      <protection locked="0"/>
    </xf>
    <xf numFmtId="1" fontId="45" fillId="0" borderId="18" xfId="59" applyNumberFormat="1" applyFont="1" applyFill="1" applyBorder="1" applyAlignment="1" applyProtection="1">
      <alignment horizontal="center"/>
      <protection locked="0"/>
    </xf>
    <xf numFmtId="1" fontId="25" fillId="4" borderId="21" xfId="59" applyNumberFormat="1" applyFont="1" applyFill="1" applyBorder="1" applyAlignment="1" applyProtection="1">
      <alignment horizontal="center"/>
      <protection/>
    </xf>
    <xf numFmtId="1" fontId="24" fillId="4" borderId="19" xfId="59" applyNumberFormat="1" applyFont="1" applyFill="1" applyBorder="1" applyAlignment="1" applyProtection="1">
      <alignment horizontal="center"/>
      <protection/>
    </xf>
    <xf numFmtId="0" fontId="24" fillId="4" borderId="19" xfId="59" applyFont="1" applyFill="1" applyBorder="1" applyAlignment="1" applyProtection="1">
      <alignment horizontal="center"/>
      <protection/>
    </xf>
    <xf numFmtId="1" fontId="32" fillId="4" borderId="67" xfId="59" applyNumberFormat="1" applyFont="1" applyFill="1" applyBorder="1" applyAlignment="1" applyProtection="1">
      <alignment horizontal="center"/>
      <protection/>
    </xf>
    <xf numFmtId="1" fontId="25" fillId="4" borderId="62" xfId="59" applyNumberFormat="1" applyFont="1" applyFill="1" applyBorder="1" applyAlignment="1" applyProtection="1">
      <alignment horizontal="center"/>
      <protection/>
    </xf>
    <xf numFmtId="1" fontId="25" fillId="4" borderId="19" xfId="59" applyNumberFormat="1" applyFont="1" applyFill="1" applyBorder="1" applyAlignment="1" applyProtection="1">
      <alignment horizontal="center"/>
      <protection/>
    </xf>
    <xf numFmtId="1" fontId="25" fillId="4" borderId="24" xfId="59" applyNumberFormat="1" applyFont="1" applyFill="1" applyBorder="1" applyAlignment="1" applyProtection="1">
      <alignment horizontal="center"/>
      <protection/>
    </xf>
    <xf numFmtId="1" fontId="40" fillId="0" borderId="20" xfId="59" applyNumberFormat="1" applyFont="1" applyFill="1" applyBorder="1" applyAlignment="1" applyProtection="1">
      <alignment horizontal="center"/>
      <protection locked="0"/>
    </xf>
    <xf numFmtId="1" fontId="40" fillId="0" borderId="18" xfId="59" applyNumberFormat="1" applyFont="1" applyFill="1" applyBorder="1" applyAlignment="1" applyProtection="1">
      <alignment horizontal="center"/>
      <protection locked="0"/>
    </xf>
    <xf numFmtId="1" fontId="34" fillId="0" borderId="29" xfId="59" applyNumberFormat="1" applyFont="1" applyFill="1" applyBorder="1" applyAlignment="1" applyProtection="1">
      <alignment horizontal="center"/>
      <protection/>
    </xf>
    <xf numFmtId="1" fontId="34" fillId="0" borderId="19" xfId="59" applyNumberFormat="1" applyFont="1" applyFill="1" applyBorder="1" applyAlignment="1" applyProtection="1">
      <alignment horizontal="center"/>
      <protection/>
    </xf>
    <xf numFmtId="0" fontId="25" fillId="4" borderId="19" xfId="59" applyFont="1" applyFill="1" applyBorder="1" applyAlignment="1" applyProtection="1">
      <alignment horizontal="center"/>
      <protection/>
    </xf>
    <xf numFmtId="1" fontId="25" fillId="4" borderId="67" xfId="59" applyNumberFormat="1" applyFont="1" applyFill="1" applyBorder="1" applyAlignment="1" applyProtection="1">
      <alignment horizontal="center"/>
      <protection/>
    </xf>
    <xf numFmtId="1" fontId="25" fillId="4" borderId="43" xfId="59" applyNumberFormat="1" applyFont="1" applyFill="1" applyBorder="1" applyAlignment="1" applyProtection="1">
      <alignment horizontal="center"/>
      <protection/>
    </xf>
    <xf numFmtId="1" fontId="25" fillId="4" borderId="41" xfId="59" applyNumberFormat="1" applyFont="1" applyFill="1" applyBorder="1" applyAlignment="1" applyProtection="1">
      <alignment horizontal="center"/>
      <protection/>
    </xf>
    <xf numFmtId="0" fontId="34" fillId="0" borderId="61" xfId="0" applyFont="1" applyFill="1" applyBorder="1" applyAlignment="1">
      <alignment shrinkToFit="1"/>
    </xf>
    <xf numFmtId="1" fontId="17" fillId="0" borderId="0" xfId="59" applyNumberFormat="1">
      <alignment/>
      <protection/>
    </xf>
    <xf numFmtId="0" fontId="34" fillId="0" borderId="16" xfId="59" applyFont="1" applyFill="1" applyBorder="1" applyAlignment="1">
      <alignment horizontal="left" vertical="center"/>
      <protection/>
    </xf>
    <xf numFmtId="1" fontId="34" fillId="0" borderId="14" xfId="59" applyNumberFormat="1" applyFont="1" applyFill="1" applyBorder="1" applyAlignment="1" applyProtection="1">
      <alignment horizontal="center" vertical="center"/>
      <protection locked="0"/>
    </xf>
    <xf numFmtId="1" fontId="34" fillId="0" borderId="15" xfId="59" applyNumberFormat="1" applyFont="1" applyFill="1" applyBorder="1" applyAlignment="1" applyProtection="1">
      <alignment horizontal="center" vertical="center"/>
      <protection/>
    </xf>
    <xf numFmtId="1" fontId="34" fillId="0" borderId="15" xfId="59" applyNumberFormat="1" applyFont="1" applyFill="1" applyBorder="1" applyAlignment="1" applyProtection="1">
      <alignment horizontal="center" vertical="center"/>
      <protection locked="0"/>
    </xf>
    <xf numFmtId="1" fontId="31" fillId="0" borderId="0" xfId="59" applyNumberFormat="1" applyFont="1">
      <alignment/>
      <protection/>
    </xf>
    <xf numFmtId="1" fontId="34" fillId="0" borderId="68" xfId="59" applyNumberFormat="1" applyFont="1" applyFill="1" applyBorder="1" applyAlignment="1" applyProtection="1">
      <alignment horizontal="center"/>
      <protection/>
    </xf>
    <xf numFmtId="1" fontId="34" fillId="0" borderId="68" xfId="59" applyNumberFormat="1" applyFont="1" applyFill="1" applyBorder="1" applyAlignment="1" applyProtection="1">
      <alignment horizontal="center"/>
      <protection locked="0"/>
    </xf>
    <xf numFmtId="0" fontId="34" fillId="0" borderId="55" xfId="59" applyFont="1" applyFill="1" applyBorder="1" applyAlignment="1" applyProtection="1">
      <alignment horizontal="center"/>
      <protection locked="0"/>
    </xf>
    <xf numFmtId="0" fontId="34" fillId="0" borderId="30" xfId="59" applyFont="1" applyFill="1" applyBorder="1" applyAlignment="1">
      <alignment horizontal="left" vertical="center"/>
      <protection/>
    </xf>
    <xf numFmtId="1" fontId="34" fillId="0" borderId="41" xfId="59" applyNumberFormat="1" applyFont="1" applyFill="1" applyBorder="1" applyAlignment="1" applyProtection="1">
      <alignment horizontal="center"/>
      <protection/>
    </xf>
    <xf numFmtId="1" fontId="34" fillId="0" borderId="69" xfId="59" applyNumberFormat="1" applyFont="1" applyFill="1" applyBorder="1" applyAlignment="1" applyProtection="1">
      <alignment horizontal="center" vertical="center" shrinkToFit="1"/>
      <protection/>
    </xf>
    <xf numFmtId="0" fontId="34" fillId="4" borderId="19" xfId="59" applyFont="1" applyFill="1" applyBorder="1" applyAlignment="1" applyProtection="1">
      <alignment horizontal="center"/>
      <protection/>
    </xf>
    <xf numFmtId="1" fontId="34" fillId="0" borderId="70" xfId="59" applyNumberFormat="1" applyFont="1" applyFill="1" applyBorder="1" applyAlignment="1" applyProtection="1">
      <alignment horizontal="center"/>
      <protection/>
    </xf>
    <xf numFmtId="1" fontId="34" fillId="0" borderId="71" xfId="59" applyNumberFormat="1" applyFont="1" applyFill="1" applyBorder="1" applyAlignment="1" applyProtection="1">
      <alignment horizontal="center" vertical="center" shrinkToFit="1"/>
      <protection/>
    </xf>
    <xf numFmtId="1" fontId="34" fillId="0" borderId="14" xfId="59" applyNumberFormat="1" applyFont="1" applyFill="1" applyBorder="1" applyAlignment="1" applyProtection="1">
      <alignment horizontal="center"/>
      <protection/>
    </xf>
    <xf numFmtId="0" fontId="28" fillId="4" borderId="72" xfId="59" applyFont="1" applyFill="1" applyBorder="1" applyAlignment="1" applyProtection="1">
      <alignment horizontal="center"/>
      <protection/>
    </xf>
    <xf numFmtId="16" fontId="32" fillId="4" borderId="56" xfId="59" applyNumberFormat="1" applyFont="1" applyFill="1" applyBorder="1" applyAlignment="1" applyProtection="1" quotePrefix="1">
      <alignment horizontal="center"/>
      <protection/>
    </xf>
    <xf numFmtId="0" fontId="34" fillId="0" borderId="73" xfId="59" applyFont="1" applyFill="1" applyBorder="1" applyAlignment="1" applyProtection="1">
      <alignment horizontal="left" vertical="center"/>
      <protection locked="0"/>
    </xf>
    <xf numFmtId="0" fontId="34" fillId="0" borderId="16" xfId="59" applyFont="1" applyFill="1" applyBorder="1" applyAlignment="1" applyProtection="1">
      <alignment horizontal="left" vertical="center"/>
      <protection locked="0"/>
    </xf>
    <xf numFmtId="0" fontId="34" fillId="0" borderId="30" xfId="59" applyFont="1" applyFill="1" applyBorder="1" applyAlignment="1" applyProtection="1">
      <alignment horizontal="left" vertical="center"/>
      <protection locked="0"/>
    </xf>
    <xf numFmtId="0" fontId="34" fillId="0" borderId="30" xfId="59" applyFont="1" applyFill="1" applyBorder="1" applyAlignment="1" applyProtection="1">
      <alignment horizontal="left" vertical="center" wrapText="1"/>
      <protection locked="0"/>
    </xf>
    <xf numFmtId="0" fontId="34" fillId="0" borderId="42" xfId="59" applyFont="1" applyFill="1" applyBorder="1" applyAlignment="1" applyProtection="1">
      <alignment horizontal="left" vertical="center"/>
      <protection locked="0"/>
    </xf>
    <xf numFmtId="0" fontId="34" fillId="0" borderId="74" xfId="59" applyFont="1" applyFill="1" applyBorder="1" applyAlignment="1" applyProtection="1">
      <alignment horizontal="center"/>
      <protection locked="0"/>
    </xf>
    <xf numFmtId="0" fontId="34" fillId="0" borderId="16" xfId="59" applyFont="1" applyFill="1" applyBorder="1" applyAlignment="1" applyProtection="1">
      <alignment horizontal="center" vertical="center"/>
      <protection locked="0"/>
    </xf>
    <xf numFmtId="0" fontId="34" fillId="0" borderId="30" xfId="59" applyFont="1" applyFill="1" applyBorder="1" applyAlignment="1" applyProtection="1">
      <alignment horizontal="center" vertical="center"/>
      <protection locked="0"/>
    </xf>
    <xf numFmtId="0" fontId="34" fillId="0" borderId="42" xfId="59" applyFont="1" applyFill="1" applyBorder="1" applyAlignment="1" applyProtection="1">
      <alignment horizontal="left" vertical="center" wrapText="1"/>
      <protection locked="0"/>
    </xf>
    <xf numFmtId="0" fontId="34" fillId="0" borderId="73" xfId="59" applyFont="1" applyFill="1" applyBorder="1" applyAlignment="1" applyProtection="1">
      <alignment horizontal="left" vertical="center" wrapText="1"/>
      <protection locked="0"/>
    </xf>
    <xf numFmtId="0" fontId="36" fillId="4" borderId="43" xfId="59" applyFont="1" applyFill="1" applyBorder="1" applyAlignment="1" applyProtection="1">
      <alignment horizontal="center"/>
      <protection locked="0"/>
    </xf>
    <xf numFmtId="0" fontId="36" fillId="4" borderId="13" xfId="59" applyFont="1" applyFill="1" applyBorder="1" applyAlignment="1" applyProtection="1">
      <alignment horizontal="center" vertical="center" wrapText="1"/>
      <protection locked="0"/>
    </xf>
    <xf numFmtId="0" fontId="34" fillId="4" borderId="68" xfId="59" applyFont="1" applyFill="1" applyBorder="1" applyAlignment="1" applyProtection="1">
      <alignment horizontal="center" vertical="center"/>
      <protection/>
    </xf>
    <xf numFmtId="0" fontId="34" fillId="4" borderId="15" xfId="59" applyFont="1" applyFill="1" applyBorder="1" applyAlignment="1" applyProtection="1">
      <alignment horizontal="center" vertical="center"/>
      <protection/>
    </xf>
    <xf numFmtId="1" fontId="34" fillId="0" borderId="17" xfId="59" applyNumberFormat="1" applyFont="1" applyFill="1" applyBorder="1" applyAlignment="1" applyProtection="1">
      <alignment horizontal="center" vertical="center"/>
      <protection/>
    </xf>
    <xf numFmtId="1" fontId="34" fillId="0" borderId="30" xfId="59" applyNumberFormat="1" applyFont="1" applyFill="1" applyBorder="1" applyAlignment="1" applyProtection="1">
      <alignment horizontal="center" vertical="center"/>
      <protection/>
    </xf>
    <xf numFmtId="1" fontId="34" fillId="0" borderId="29" xfId="59" applyNumberFormat="1" applyFont="1" applyFill="1" applyBorder="1" applyAlignment="1" applyProtection="1">
      <alignment horizontal="center" vertical="center"/>
      <protection/>
    </xf>
    <xf numFmtId="0" fontId="34" fillId="4" borderId="19" xfId="59" applyFont="1" applyFill="1" applyBorder="1" applyAlignment="1" applyProtection="1">
      <alignment horizontal="center" vertical="center"/>
      <protection/>
    </xf>
    <xf numFmtId="1" fontId="24" fillId="0" borderId="14" xfId="59" applyNumberFormat="1" applyFont="1" applyFill="1" applyBorder="1" applyAlignment="1" applyProtection="1">
      <alignment horizontal="center" vertical="center"/>
      <protection/>
    </xf>
    <xf numFmtId="1" fontId="24" fillId="0" borderId="15" xfId="59" applyNumberFormat="1" applyFont="1" applyFill="1" applyBorder="1" applyAlignment="1" applyProtection="1">
      <alignment horizontal="center" vertical="center"/>
      <protection/>
    </xf>
    <xf numFmtId="1" fontId="36" fillId="0" borderId="30" xfId="59" applyNumberFormat="1" applyFont="1" applyFill="1" applyBorder="1" applyAlignment="1" applyProtection="1">
      <alignment horizontal="center" vertical="center"/>
      <protection/>
    </xf>
    <xf numFmtId="1" fontId="36" fillId="0" borderId="16" xfId="59" applyNumberFormat="1" applyFont="1" applyFill="1" applyBorder="1" applyAlignment="1" applyProtection="1">
      <alignment horizontal="center" vertical="center"/>
      <protection/>
    </xf>
    <xf numFmtId="1" fontId="24" fillId="0" borderId="17" xfId="59" applyNumberFormat="1" applyFont="1" applyFill="1" applyBorder="1" applyAlignment="1" applyProtection="1">
      <alignment horizontal="center" vertical="center"/>
      <protection/>
    </xf>
    <xf numFmtId="1" fontId="24" fillId="4" borderId="75" xfId="59" applyNumberFormat="1" applyFont="1" applyFill="1" applyBorder="1" applyAlignment="1" applyProtection="1">
      <alignment horizontal="center" vertical="center"/>
      <protection/>
    </xf>
    <xf numFmtId="1" fontId="24" fillId="4" borderId="76" xfId="59" applyNumberFormat="1" applyFont="1" applyFill="1" applyBorder="1" applyAlignment="1" applyProtection="1">
      <alignment horizontal="center" vertical="center"/>
      <protection/>
    </xf>
    <xf numFmtId="1" fontId="24" fillId="4" borderId="77" xfId="59" applyNumberFormat="1" applyFont="1" applyFill="1" applyBorder="1" applyAlignment="1" applyProtection="1">
      <alignment horizontal="center" vertical="center"/>
      <protection/>
    </xf>
    <xf numFmtId="1" fontId="24" fillId="4" borderId="78" xfId="59" applyNumberFormat="1" applyFont="1" applyFill="1" applyBorder="1" applyAlignment="1" applyProtection="1">
      <alignment horizontal="center" vertical="center"/>
      <protection/>
    </xf>
    <xf numFmtId="1" fontId="24" fillId="4" borderId="67" xfId="59" applyNumberFormat="1" applyFont="1" applyFill="1" applyBorder="1" applyAlignment="1" applyProtection="1">
      <alignment horizontal="center" vertical="center"/>
      <protection/>
    </xf>
    <xf numFmtId="1" fontId="24" fillId="4" borderId="79" xfId="59" applyNumberFormat="1" applyFont="1" applyFill="1" applyBorder="1" applyAlignment="1" applyProtection="1">
      <alignment horizontal="center" vertical="center"/>
      <protection/>
    </xf>
    <xf numFmtId="1" fontId="24" fillId="4" borderId="80" xfId="59" applyNumberFormat="1" applyFont="1" applyFill="1" applyBorder="1" applyAlignment="1" applyProtection="1">
      <alignment horizontal="center" vertical="center"/>
      <protection/>
    </xf>
    <xf numFmtId="1" fontId="24" fillId="4" borderId="81" xfId="59" applyNumberFormat="1" applyFont="1" applyFill="1" applyBorder="1" applyAlignment="1" applyProtection="1">
      <alignment horizontal="center" vertical="center"/>
      <protection/>
    </xf>
    <xf numFmtId="0" fontId="34" fillId="4" borderId="27" xfId="59" applyFont="1" applyFill="1" applyBorder="1" applyAlignment="1" applyProtection="1">
      <alignment horizontal="center" vertical="center"/>
      <protection/>
    </xf>
    <xf numFmtId="0" fontId="34" fillId="4" borderId="82" xfId="59" applyFont="1" applyFill="1" applyBorder="1" applyAlignment="1" applyProtection="1">
      <alignment horizontal="center" vertical="center"/>
      <protection/>
    </xf>
    <xf numFmtId="0" fontId="34" fillId="4" borderId="23" xfId="59" applyFont="1" applyFill="1" applyBorder="1" applyAlignment="1" applyProtection="1">
      <alignment vertical="center"/>
      <protection/>
    </xf>
    <xf numFmtId="0" fontId="34" fillId="0" borderId="29" xfId="59" applyFont="1" applyFill="1" applyBorder="1" applyAlignment="1" applyProtection="1">
      <alignment horizontal="center" vertical="center"/>
      <protection locked="0"/>
    </xf>
    <xf numFmtId="0" fontId="34" fillId="4" borderId="17" xfId="59" applyFont="1" applyFill="1" applyBorder="1" applyAlignment="1" applyProtection="1">
      <alignment horizontal="center" vertical="center"/>
      <protection/>
    </xf>
    <xf numFmtId="0" fontId="34" fillId="0" borderId="15" xfId="59" applyFont="1" applyFill="1" applyBorder="1" applyAlignment="1" applyProtection="1">
      <alignment horizontal="center" vertical="center"/>
      <protection/>
    </xf>
    <xf numFmtId="0" fontId="24" fillId="0" borderId="29" xfId="59" applyFont="1" applyFill="1" applyBorder="1" applyAlignment="1" applyProtection="1">
      <alignment horizontal="center" vertical="center"/>
      <protection locked="0"/>
    </xf>
    <xf numFmtId="0" fontId="24" fillId="4" borderId="83" xfId="59" applyFont="1" applyFill="1" applyBorder="1" applyAlignment="1" applyProtection="1">
      <alignment horizontal="center" vertical="center"/>
      <protection/>
    </xf>
    <xf numFmtId="0" fontId="34" fillId="4" borderId="84" xfId="59" applyFont="1" applyFill="1" applyBorder="1" applyAlignment="1" applyProtection="1">
      <alignment vertical="center"/>
      <protection/>
    </xf>
    <xf numFmtId="1" fontId="34" fillId="4" borderId="15" xfId="59" applyNumberFormat="1" applyFont="1" applyFill="1" applyBorder="1" applyAlignment="1" applyProtection="1">
      <alignment horizontal="center" vertical="center"/>
      <protection/>
    </xf>
    <xf numFmtId="1" fontId="34" fillId="0" borderId="30" xfId="59" applyNumberFormat="1" applyFont="1" applyFill="1" applyBorder="1" applyAlignment="1" applyProtection="1">
      <alignment horizontal="center" vertical="center"/>
      <protection locked="0"/>
    </xf>
    <xf numFmtId="1" fontId="34" fillId="4" borderId="29" xfId="59" applyNumberFormat="1" applyFont="1" applyFill="1" applyBorder="1" applyAlignment="1" applyProtection="1">
      <alignment horizontal="center" vertical="center"/>
      <protection/>
    </xf>
    <xf numFmtId="1" fontId="34" fillId="4" borderId="17" xfId="59" applyNumberFormat="1" applyFont="1" applyFill="1" applyBorder="1" applyAlignment="1" applyProtection="1">
      <alignment horizontal="center" vertical="center"/>
      <protection/>
    </xf>
    <xf numFmtId="1" fontId="34" fillId="4" borderId="19" xfId="59" applyNumberFormat="1" applyFont="1" applyFill="1" applyBorder="1" applyAlignment="1" applyProtection="1">
      <alignment horizontal="center" vertical="center"/>
      <protection/>
    </xf>
    <xf numFmtId="1" fontId="34" fillId="0" borderId="42" xfId="59" applyNumberFormat="1" applyFont="1" applyFill="1" applyBorder="1" applyAlignment="1" applyProtection="1">
      <alignment horizontal="center" vertical="center"/>
      <protection locked="0"/>
    </xf>
    <xf numFmtId="0" fontId="34" fillId="4" borderId="85" xfId="59" applyFont="1" applyFill="1" applyBorder="1" applyAlignment="1" applyProtection="1">
      <alignment horizontal="center" vertical="center"/>
      <protection/>
    </xf>
    <xf numFmtId="0" fontId="34" fillId="4" borderId="86" xfId="59" applyFont="1" applyFill="1" applyBorder="1" applyAlignment="1" applyProtection="1">
      <alignment vertical="center"/>
      <protection/>
    </xf>
    <xf numFmtId="0" fontId="24" fillId="4" borderId="87" xfId="59" applyFont="1" applyFill="1" applyBorder="1" applyAlignment="1" applyProtection="1">
      <alignment horizontal="center" vertical="center" wrapText="1"/>
      <protection/>
    </xf>
    <xf numFmtId="0" fontId="34" fillId="0" borderId="42" xfId="59" applyFont="1" applyFill="1" applyBorder="1" applyAlignment="1">
      <alignment horizontal="left" vertical="center"/>
      <protection/>
    </xf>
    <xf numFmtId="0" fontId="36" fillId="4" borderId="88" xfId="59" applyFont="1" applyFill="1" applyBorder="1" applyAlignment="1" applyProtection="1">
      <alignment horizontal="center" vertical="center"/>
      <protection locked="0"/>
    </xf>
    <xf numFmtId="0" fontId="34" fillId="4" borderId="15" xfId="59" applyFont="1" applyFill="1" applyBorder="1" applyAlignment="1" applyProtection="1">
      <alignment vertical="center"/>
      <protection/>
    </xf>
    <xf numFmtId="0" fontId="24" fillId="4" borderId="16" xfId="59" applyFont="1" applyFill="1" applyBorder="1" applyAlignment="1" applyProtection="1">
      <alignment horizontal="center" vertical="center"/>
      <protection/>
    </xf>
    <xf numFmtId="0" fontId="24" fillId="4" borderId="29" xfId="59" applyFont="1" applyFill="1" applyBorder="1" applyAlignment="1" applyProtection="1">
      <alignment horizontal="center" vertical="center"/>
      <protection/>
    </xf>
    <xf numFmtId="0" fontId="36" fillId="4" borderId="88" xfId="59" applyFont="1" applyFill="1" applyBorder="1" applyAlignment="1" applyProtection="1">
      <alignment horizontal="center" vertical="center" wrapText="1"/>
      <protection locked="0"/>
    </xf>
    <xf numFmtId="0" fontId="36" fillId="4" borderId="13" xfId="59" applyFont="1" applyFill="1" applyBorder="1" applyAlignment="1" applyProtection="1">
      <alignment horizontal="center" vertical="center" wrapText="1"/>
      <protection/>
    </xf>
    <xf numFmtId="1" fontId="36" fillId="4" borderId="21" xfId="59" applyNumberFormat="1" applyFont="1" applyFill="1" applyBorder="1" applyAlignment="1" applyProtection="1">
      <alignment horizontal="center" vertical="center"/>
      <protection/>
    </xf>
    <xf numFmtId="1" fontId="24" fillId="4" borderId="89" xfId="59" applyNumberFormat="1" applyFont="1" applyFill="1" applyBorder="1" applyAlignment="1" applyProtection="1">
      <alignment horizontal="center" vertical="center"/>
      <protection/>
    </xf>
    <xf numFmtId="1" fontId="24" fillId="4" borderId="86" xfId="59" applyNumberFormat="1" applyFont="1" applyFill="1" applyBorder="1" applyAlignment="1" applyProtection="1">
      <alignment horizontal="center" vertical="center"/>
      <protection/>
    </xf>
    <xf numFmtId="1" fontId="24" fillId="4" borderId="90" xfId="59" applyNumberFormat="1" applyFont="1" applyFill="1" applyBorder="1" applyAlignment="1" applyProtection="1">
      <alignment horizontal="center" vertical="center"/>
      <protection/>
    </xf>
    <xf numFmtId="0" fontId="24" fillId="4" borderId="31" xfId="59" applyFont="1" applyFill="1" applyBorder="1" applyAlignment="1" applyProtection="1">
      <alignment horizontal="center" vertical="center"/>
      <protection/>
    </xf>
    <xf numFmtId="1" fontId="24" fillId="4" borderId="26" xfId="59" applyNumberFormat="1" applyFont="1" applyFill="1" applyBorder="1" applyAlignment="1" applyProtection="1">
      <alignment horizontal="center" vertical="center"/>
      <protection/>
    </xf>
    <xf numFmtId="1" fontId="24" fillId="4" borderId="27" xfId="59" applyNumberFormat="1" applyFont="1" applyFill="1" applyBorder="1" applyAlignment="1" applyProtection="1">
      <alignment horizontal="center" vertical="center"/>
      <protection/>
    </xf>
    <xf numFmtId="1" fontId="24" fillId="4" borderId="25" xfId="59" applyNumberFormat="1" applyFont="1" applyFill="1" applyBorder="1" applyAlignment="1" applyProtection="1">
      <alignment horizontal="center" vertical="center"/>
      <protection/>
    </xf>
    <xf numFmtId="0" fontId="24" fillId="4" borderId="91" xfId="59" applyFont="1" applyFill="1" applyBorder="1" applyAlignment="1" applyProtection="1">
      <alignment horizontal="center" vertical="center"/>
      <protection/>
    </xf>
    <xf numFmtId="1" fontId="40" fillId="4" borderId="92" xfId="59" applyNumberFormat="1" applyFont="1" applyFill="1" applyBorder="1" applyAlignment="1" applyProtection="1">
      <alignment horizontal="center" vertical="center"/>
      <protection/>
    </xf>
    <xf numFmtId="1" fontId="24" fillId="4" borderId="93" xfId="59" applyNumberFormat="1" applyFont="1" applyFill="1" applyBorder="1" applyAlignment="1" applyProtection="1">
      <alignment horizontal="center" vertical="center"/>
      <protection/>
    </xf>
    <xf numFmtId="1" fontId="24" fillId="4" borderId="94" xfId="59" applyNumberFormat="1" applyFont="1" applyFill="1" applyBorder="1" applyAlignment="1" applyProtection="1">
      <alignment horizontal="center" vertical="center"/>
      <protection/>
    </xf>
    <xf numFmtId="0" fontId="34" fillId="4" borderId="90" xfId="59" applyFont="1" applyFill="1" applyBorder="1" applyAlignment="1" applyProtection="1">
      <alignment horizontal="center" vertical="center" wrapText="1"/>
      <protection/>
    </xf>
    <xf numFmtId="0" fontId="34" fillId="4" borderId="86" xfId="59" applyFont="1" applyFill="1" applyBorder="1" applyAlignment="1" applyProtection="1">
      <alignment horizontal="center" vertical="center"/>
      <protection/>
    </xf>
    <xf numFmtId="0" fontId="24" fillId="4" borderId="95" xfId="59" applyFont="1" applyFill="1" applyBorder="1" applyAlignment="1" applyProtection="1">
      <alignment horizontal="center" vertical="center"/>
      <protection/>
    </xf>
    <xf numFmtId="1" fontId="24" fillId="4" borderId="96" xfId="59" applyNumberFormat="1" applyFont="1" applyFill="1" applyBorder="1" applyAlignment="1" applyProtection="1">
      <alignment horizontal="center" vertical="center"/>
      <protection/>
    </xf>
    <xf numFmtId="1" fontId="24" fillId="4" borderId="97" xfId="59" applyNumberFormat="1" applyFont="1" applyFill="1" applyBorder="1" applyAlignment="1" applyProtection="1">
      <alignment horizontal="center" vertical="center" shrinkToFit="1"/>
      <protection/>
    </xf>
    <xf numFmtId="1" fontId="34" fillId="0" borderId="17" xfId="59" applyNumberFormat="1" applyFont="1" applyFill="1" applyBorder="1" applyAlignment="1" applyProtection="1">
      <alignment horizontal="center"/>
      <protection/>
    </xf>
    <xf numFmtId="0" fontId="34" fillId="0" borderId="61" xfId="59" applyFont="1" applyFill="1" applyBorder="1" applyAlignment="1" applyProtection="1">
      <alignment horizontal="left" wrapText="1"/>
      <protection locked="0"/>
    </xf>
    <xf numFmtId="1" fontId="25" fillId="0" borderId="22" xfId="59" applyNumberFormat="1" applyFont="1" applyFill="1" applyBorder="1" applyAlignment="1" applyProtection="1">
      <alignment horizontal="center"/>
      <protection/>
    </xf>
    <xf numFmtId="0" fontId="34" fillId="0" borderId="61" xfId="0" applyFont="1" applyFill="1" applyBorder="1" applyAlignment="1">
      <alignment horizontal="left" vertical="center" wrapText="1"/>
    </xf>
    <xf numFmtId="1" fontId="30" fillId="0" borderId="15" xfId="59" applyNumberFormat="1" applyFont="1" applyFill="1" applyBorder="1" applyAlignment="1" applyProtection="1">
      <alignment horizontal="center"/>
      <protection/>
    </xf>
    <xf numFmtId="1" fontId="34" fillId="0" borderId="16" xfId="59" applyNumberFormat="1" applyFont="1" applyFill="1" applyBorder="1" applyAlignment="1" applyProtection="1">
      <alignment horizontal="center" vertical="center" shrinkToFit="1"/>
      <protection/>
    </xf>
    <xf numFmtId="1" fontId="34" fillId="0" borderId="30" xfId="59" applyNumberFormat="1" applyFont="1" applyFill="1" applyBorder="1" applyAlignment="1" applyProtection="1">
      <alignment horizontal="center" vertical="center" shrinkToFit="1"/>
      <protection/>
    </xf>
    <xf numFmtId="0" fontId="34" fillId="0" borderId="61" xfId="0" applyFont="1" applyFill="1" applyBorder="1" applyAlignment="1">
      <alignment horizontal="left" vertical="center"/>
    </xf>
    <xf numFmtId="1" fontId="34" fillId="0" borderId="16" xfId="59" applyNumberFormat="1" applyFont="1" applyFill="1" applyBorder="1" applyAlignment="1" applyProtection="1">
      <alignment horizontal="center"/>
      <protection/>
    </xf>
    <xf numFmtId="1" fontId="34" fillId="0" borderId="30" xfId="59" applyNumberFormat="1" applyFont="1" applyFill="1" applyBorder="1" applyAlignment="1" applyProtection="1">
      <alignment horizontal="center"/>
      <protection/>
    </xf>
    <xf numFmtId="0" fontId="30" fillId="0" borderId="62" xfId="59" applyFont="1" applyFill="1" applyBorder="1" applyAlignment="1" applyProtection="1">
      <alignment horizontal="center"/>
      <protection locked="0"/>
    </xf>
    <xf numFmtId="1" fontId="30" fillId="0" borderId="19" xfId="59" applyNumberFormat="1" applyFont="1" applyFill="1" applyBorder="1" applyAlignment="1" applyProtection="1">
      <alignment horizontal="center"/>
      <protection/>
    </xf>
    <xf numFmtId="0" fontId="30" fillId="0" borderId="19" xfId="59" applyFont="1" applyFill="1" applyBorder="1" applyAlignment="1" applyProtection="1">
      <alignment horizontal="center"/>
      <protection locked="0"/>
    </xf>
    <xf numFmtId="0" fontId="34" fillId="0" borderId="19" xfId="59" applyFont="1" applyFill="1" applyBorder="1" applyAlignment="1" applyProtection="1">
      <alignment horizontal="center"/>
      <protection locked="0"/>
    </xf>
    <xf numFmtId="0" fontId="30" fillId="0" borderId="35" xfId="59" applyFont="1" applyFill="1" applyBorder="1" applyAlignment="1" applyProtection="1">
      <alignment horizontal="center"/>
      <protection locked="0"/>
    </xf>
    <xf numFmtId="1" fontId="30" fillId="0" borderId="68" xfId="59" applyNumberFormat="1" applyFont="1" applyFill="1" applyBorder="1" applyAlignment="1" applyProtection="1">
      <alignment horizontal="center"/>
      <protection/>
    </xf>
    <xf numFmtId="0" fontId="34" fillId="0" borderId="68" xfId="59" applyFont="1" applyFill="1" applyBorder="1" applyAlignment="1" applyProtection="1">
      <alignment horizontal="center"/>
      <protection locked="0"/>
    </xf>
    <xf numFmtId="0" fontId="34" fillId="0" borderId="35" xfId="59" applyFont="1" applyFill="1" applyBorder="1" applyAlignment="1" applyProtection="1">
      <alignment horizontal="center"/>
      <protection locked="0"/>
    </xf>
    <xf numFmtId="0" fontId="34" fillId="0" borderId="15" xfId="59" applyFont="1" applyFill="1" applyBorder="1" applyAlignment="1" applyProtection="1">
      <alignment horizontal="center"/>
      <protection/>
    </xf>
    <xf numFmtId="0" fontId="34" fillId="0" borderId="98" xfId="0" applyFont="1" applyFill="1" applyBorder="1" applyAlignment="1">
      <alignment horizontal="left" vertical="center" wrapText="1" shrinkToFit="1"/>
    </xf>
    <xf numFmtId="0" fontId="34" fillId="0" borderId="99" xfId="59" applyFont="1" applyFill="1" applyBorder="1" applyAlignment="1" applyProtection="1">
      <alignment horizontal="left"/>
      <protection locked="0"/>
    </xf>
    <xf numFmtId="0" fontId="34" fillId="0" borderId="19" xfId="59" applyFont="1" applyFill="1" applyBorder="1" applyAlignment="1" applyProtection="1">
      <alignment horizontal="center"/>
      <protection/>
    </xf>
    <xf numFmtId="0" fontId="34" fillId="0" borderId="18" xfId="59" applyFont="1" applyFill="1" applyBorder="1" applyAlignment="1" applyProtection="1">
      <alignment horizontal="center"/>
      <protection locked="0"/>
    </xf>
    <xf numFmtId="0" fontId="32" fillId="4" borderId="61" xfId="59" applyFont="1" applyFill="1" applyBorder="1" applyAlignment="1" applyProtection="1">
      <alignment horizontal="center" vertical="center"/>
      <protection/>
    </xf>
    <xf numFmtId="0" fontId="32" fillId="4" borderId="36" xfId="59" applyFont="1" applyFill="1" applyBorder="1" applyAlignment="1" applyProtection="1">
      <alignment horizontal="center"/>
      <protection/>
    </xf>
    <xf numFmtId="0" fontId="32" fillId="4" borderId="100" xfId="59" applyFont="1" applyFill="1" applyBorder="1" applyAlignment="1" applyProtection="1">
      <alignment horizontal="center"/>
      <protection/>
    </xf>
    <xf numFmtId="0" fontId="24" fillId="4" borderId="59" xfId="59" applyFont="1" applyFill="1" applyBorder="1" applyAlignment="1" applyProtection="1">
      <alignment horizontal="center"/>
      <protection/>
    </xf>
    <xf numFmtId="0" fontId="36" fillId="4" borderId="101" xfId="59" applyFont="1" applyFill="1" applyBorder="1" applyAlignment="1" applyProtection="1">
      <alignment horizontal="center"/>
      <protection/>
    </xf>
    <xf numFmtId="1" fontId="25" fillId="4" borderId="102" xfId="59" applyNumberFormat="1" applyFont="1" applyFill="1" applyBorder="1" applyAlignment="1" applyProtection="1">
      <alignment horizontal="center"/>
      <protection/>
    </xf>
    <xf numFmtId="1" fontId="24" fillId="4" borderId="26" xfId="59" applyNumberFormat="1" applyFont="1" applyFill="1" applyBorder="1" applyAlignment="1" applyProtection="1">
      <alignment horizontal="center"/>
      <protection/>
    </xf>
    <xf numFmtId="1" fontId="24" fillId="4" borderId="96" xfId="59" applyNumberFormat="1" applyFont="1" applyFill="1" applyBorder="1" applyAlignment="1" applyProtection="1">
      <alignment horizontal="center"/>
      <protection/>
    </xf>
    <xf numFmtId="1" fontId="24" fillId="4" borderId="103" xfId="59" applyNumberFormat="1" applyFont="1" applyFill="1" applyBorder="1" applyAlignment="1" applyProtection="1">
      <alignment horizontal="center"/>
      <protection/>
    </xf>
    <xf numFmtId="1" fontId="24" fillId="4" borderId="104" xfId="59" applyNumberFormat="1" applyFont="1" applyFill="1" applyBorder="1" applyAlignment="1" applyProtection="1">
      <alignment horizontal="center"/>
      <protection/>
    </xf>
    <xf numFmtId="0" fontId="32" fillId="4" borderId="44" xfId="59" applyFont="1" applyFill="1" applyBorder="1" applyAlignment="1" applyProtection="1">
      <alignment horizontal="center"/>
      <protection/>
    </xf>
    <xf numFmtId="0" fontId="24" fillId="4" borderId="105" xfId="59" applyFont="1" applyFill="1" applyBorder="1" applyAlignment="1" applyProtection="1">
      <alignment horizontal="center"/>
      <protection/>
    </xf>
    <xf numFmtId="1" fontId="25" fillId="4" borderId="20" xfId="59" applyNumberFormat="1" applyFont="1" applyFill="1" applyBorder="1" applyAlignment="1" applyProtection="1">
      <alignment horizontal="center"/>
      <protection/>
    </xf>
    <xf numFmtId="1" fontId="25" fillId="4" borderId="105" xfId="59" applyNumberFormat="1" applyFont="1" applyFill="1" applyBorder="1" applyAlignment="1" applyProtection="1">
      <alignment horizontal="center"/>
      <protection/>
    </xf>
    <xf numFmtId="1" fontId="25" fillId="4" borderId="96" xfId="59" applyNumberFormat="1" applyFont="1" applyFill="1" applyBorder="1" applyAlignment="1" applyProtection="1">
      <alignment horizontal="center"/>
      <protection/>
    </xf>
    <xf numFmtId="16" fontId="32" fillId="7" borderId="55" xfId="59" applyNumberFormat="1" applyFont="1" applyFill="1" applyBorder="1" applyAlignment="1" applyProtection="1" quotePrefix="1">
      <alignment horizontal="center"/>
      <protection/>
    </xf>
    <xf numFmtId="16" fontId="32" fillId="4" borderId="55" xfId="59" applyNumberFormat="1" applyFont="1" applyFill="1" applyBorder="1" applyAlignment="1" applyProtection="1" quotePrefix="1">
      <alignment horizontal="center"/>
      <protection/>
    </xf>
    <xf numFmtId="0" fontId="34" fillId="0" borderId="82" xfId="59" applyFont="1" applyFill="1" applyBorder="1" applyAlignment="1" applyProtection="1">
      <alignment horizontal="center"/>
      <protection/>
    </xf>
    <xf numFmtId="0" fontId="34" fillId="0" borderId="106" xfId="59" applyFont="1" applyFill="1" applyBorder="1" applyAlignment="1" applyProtection="1">
      <alignment horizontal="center"/>
      <protection/>
    </xf>
    <xf numFmtId="0" fontId="24" fillId="0" borderId="60" xfId="59" applyFont="1" applyFill="1" applyBorder="1" applyAlignment="1" applyProtection="1">
      <alignment horizontal="center"/>
      <protection/>
    </xf>
    <xf numFmtId="0" fontId="34" fillId="4" borderId="56" xfId="59" applyFont="1" applyFill="1" applyBorder="1" applyAlignment="1" applyProtection="1">
      <alignment horizontal="center" vertical="center" wrapText="1"/>
      <protection/>
    </xf>
    <xf numFmtId="0" fontId="34" fillId="4" borderId="106" xfId="59" applyFont="1" applyFill="1" applyBorder="1" applyAlignment="1" applyProtection="1">
      <alignment horizontal="center" vertical="center" wrapText="1"/>
      <protection/>
    </xf>
    <xf numFmtId="0" fontId="24" fillId="4" borderId="72" xfId="59" applyFont="1" applyFill="1" applyBorder="1" applyAlignment="1" applyProtection="1">
      <alignment horizontal="center"/>
      <protection/>
    </xf>
    <xf numFmtId="0" fontId="34" fillId="7" borderId="21" xfId="59" applyFont="1" applyFill="1" applyBorder="1" applyAlignment="1" applyProtection="1">
      <alignment horizontal="center"/>
      <protection/>
    </xf>
    <xf numFmtId="0" fontId="34" fillId="4" borderId="61" xfId="59" applyFont="1" applyFill="1" applyBorder="1" applyAlignment="1" applyProtection="1">
      <alignment horizontal="center"/>
      <protection/>
    </xf>
    <xf numFmtId="0" fontId="30" fillId="4" borderId="100" xfId="59" applyFont="1" applyFill="1" applyBorder="1" applyProtection="1">
      <alignment/>
      <protection/>
    </xf>
    <xf numFmtId="0" fontId="29" fillId="4" borderId="98" xfId="59" applyFont="1" applyFill="1" applyBorder="1" applyProtection="1">
      <alignment/>
      <protection/>
    </xf>
    <xf numFmtId="0" fontId="30" fillId="4" borderId="59" xfId="59" applyFont="1" applyFill="1" applyBorder="1" applyProtection="1">
      <alignment/>
      <protection/>
    </xf>
    <xf numFmtId="0" fontId="30" fillId="4" borderId="101" xfId="59" applyFont="1" applyFill="1" applyBorder="1" applyProtection="1">
      <alignment/>
      <protection/>
    </xf>
    <xf numFmtId="0" fontId="34" fillId="4" borderId="99" xfId="59" applyFont="1" applyFill="1" applyBorder="1" applyAlignment="1" applyProtection="1">
      <alignment horizontal="center"/>
      <protection/>
    </xf>
    <xf numFmtId="0" fontId="34" fillId="4" borderId="59" xfId="59" applyFont="1" applyFill="1" applyBorder="1" applyAlignment="1" applyProtection="1">
      <alignment horizontal="center"/>
      <protection/>
    </xf>
    <xf numFmtId="0" fontId="30" fillId="4" borderId="21" xfId="59" applyFont="1" applyFill="1" applyBorder="1" applyProtection="1">
      <alignment/>
      <protection/>
    </xf>
    <xf numFmtId="0" fontId="30" fillId="0" borderId="17" xfId="59" applyFont="1" applyFill="1" applyBorder="1" applyAlignment="1" applyProtection="1">
      <alignment horizontal="center"/>
      <protection locked="0"/>
    </xf>
    <xf numFmtId="0" fontId="24" fillId="0" borderId="31" xfId="59" applyFont="1" applyFill="1" applyBorder="1" applyProtection="1">
      <alignment/>
      <protection locked="0"/>
    </xf>
    <xf numFmtId="0" fontId="34" fillId="0" borderId="61" xfId="0" applyFont="1" applyFill="1" applyBorder="1" applyAlignment="1">
      <alignment vertical="center"/>
    </xf>
    <xf numFmtId="0" fontId="34" fillId="4" borderId="61" xfId="59" applyFont="1" applyFill="1" applyBorder="1" applyAlignment="1" applyProtection="1">
      <alignment horizontal="center"/>
      <protection locked="0"/>
    </xf>
    <xf numFmtId="0" fontId="34" fillId="4" borderId="99" xfId="59" applyFont="1" applyFill="1" applyBorder="1" applyAlignment="1" applyProtection="1">
      <alignment horizontal="center"/>
      <protection locked="0"/>
    </xf>
    <xf numFmtId="0" fontId="25" fillId="4" borderId="61" xfId="59" applyFont="1" applyFill="1" applyBorder="1" applyAlignment="1" applyProtection="1">
      <alignment horizontal="center"/>
      <protection locked="0"/>
    </xf>
    <xf numFmtId="0" fontId="30" fillId="4" borderId="61" xfId="59" applyFont="1" applyFill="1" applyBorder="1" applyAlignment="1" applyProtection="1">
      <alignment horizontal="center"/>
      <protection locked="0"/>
    </xf>
    <xf numFmtId="0" fontId="34" fillId="4" borderId="82" xfId="59" applyFont="1" applyFill="1" applyBorder="1" applyAlignment="1" applyProtection="1">
      <alignment horizontal="center"/>
      <protection/>
    </xf>
    <xf numFmtId="0" fontId="24" fillId="4" borderId="60" xfId="59" applyFont="1" applyFill="1" applyBorder="1" applyAlignment="1" applyProtection="1">
      <alignment horizontal="center"/>
      <protection/>
    </xf>
    <xf numFmtId="0" fontId="24" fillId="0" borderId="55" xfId="59" applyFont="1" applyFill="1" applyBorder="1" applyAlignment="1" applyProtection="1">
      <alignment horizontal="center"/>
      <protection locked="0"/>
    </xf>
    <xf numFmtId="0" fontId="34" fillId="4" borderId="82" xfId="59" applyFont="1" applyFill="1" applyBorder="1" applyAlignment="1" applyProtection="1">
      <alignment horizontal="center" vertical="center" wrapText="1"/>
      <protection/>
    </xf>
    <xf numFmtId="0" fontId="34" fillId="4" borderId="100" xfId="59" applyFont="1" applyFill="1" applyBorder="1" applyAlignment="1" applyProtection="1">
      <alignment horizontal="center"/>
      <protection/>
    </xf>
    <xf numFmtId="0" fontId="34" fillId="4" borderId="67" xfId="59" applyFont="1" applyFill="1" applyBorder="1" applyAlignment="1" applyProtection="1">
      <alignment horizontal="center"/>
      <protection/>
    </xf>
    <xf numFmtId="0" fontId="24" fillId="0" borderId="61" xfId="59" applyFont="1" applyFill="1" applyBorder="1" applyProtection="1">
      <alignment/>
      <protection locked="0"/>
    </xf>
    <xf numFmtId="0" fontId="25" fillId="4" borderId="32" xfId="59" applyFont="1" applyFill="1" applyBorder="1" applyAlignment="1" applyProtection="1">
      <alignment horizontal="center"/>
      <protection locked="0"/>
    </xf>
    <xf numFmtId="0" fontId="34" fillId="4" borderId="106" xfId="59" applyFont="1" applyFill="1" applyBorder="1" applyAlignment="1" applyProtection="1">
      <alignment horizontal="center"/>
      <protection/>
    </xf>
    <xf numFmtId="0" fontId="34" fillId="4" borderId="107" xfId="59" applyFont="1" applyFill="1" applyBorder="1" applyAlignment="1" applyProtection="1">
      <alignment horizontal="center" vertical="center" wrapText="1"/>
      <protection/>
    </xf>
    <xf numFmtId="0" fontId="25" fillId="4" borderId="78" xfId="59" applyFont="1" applyFill="1" applyBorder="1" applyAlignment="1" applyProtection="1">
      <alignment horizontal="center"/>
      <protection/>
    </xf>
    <xf numFmtId="1" fontId="25" fillId="4" borderId="97" xfId="59" applyNumberFormat="1" applyFont="1" applyFill="1" applyBorder="1" applyAlignment="1" applyProtection="1">
      <alignment horizontal="center"/>
      <protection/>
    </xf>
    <xf numFmtId="1" fontId="24" fillId="4" borderId="97" xfId="59" applyNumberFormat="1" applyFont="1" applyFill="1" applyBorder="1" applyAlignment="1" applyProtection="1">
      <alignment horizontal="center"/>
      <protection/>
    </xf>
    <xf numFmtId="0" fontId="36" fillId="4" borderId="75" xfId="59" applyFont="1" applyFill="1" applyBorder="1" applyAlignment="1" applyProtection="1">
      <alignment horizontal="center"/>
      <protection/>
    </xf>
    <xf numFmtId="0" fontId="24" fillId="4" borderId="78" xfId="59" applyFont="1" applyFill="1" applyBorder="1" applyAlignment="1" applyProtection="1">
      <alignment horizontal="center"/>
      <protection/>
    </xf>
    <xf numFmtId="0" fontId="34" fillId="4" borderId="21" xfId="59" applyFont="1" applyFill="1" applyBorder="1" applyAlignment="1" applyProtection="1">
      <alignment horizontal="center"/>
      <protection/>
    </xf>
    <xf numFmtId="0" fontId="25" fillId="4" borderId="108" xfId="59" applyFont="1" applyFill="1" applyBorder="1" applyAlignment="1" applyProtection="1">
      <alignment horizontal="center"/>
      <protection/>
    </xf>
    <xf numFmtId="0" fontId="32" fillId="4" borderId="99" xfId="59" applyFont="1" applyFill="1" applyBorder="1" applyAlignment="1" applyProtection="1">
      <alignment horizontal="center" vertical="center"/>
      <protection/>
    </xf>
    <xf numFmtId="1" fontId="30" fillId="0" borderId="18" xfId="59" applyNumberFormat="1" applyFont="1" applyFill="1" applyBorder="1" applyAlignment="1" applyProtection="1">
      <alignment horizontal="center"/>
      <protection/>
    </xf>
    <xf numFmtId="0" fontId="29" fillId="4" borderId="21" xfId="59" applyFont="1" applyFill="1" applyBorder="1" applyProtection="1">
      <alignment/>
      <protection/>
    </xf>
    <xf numFmtId="0" fontId="24" fillId="4" borderId="55" xfId="59" applyFont="1" applyFill="1" applyBorder="1" applyAlignment="1" applyProtection="1">
      <alignment horizontal="center"/>
      <protection locked="0"/>
    </xf>
    <xf numFmtId="0" fontId="24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36" fillId="4" borderId="103" xfId="59" applyFont="1" applyFill="1" applyBorder="1" applyAlignment="1" applyProtection="1">
      <alignment horizontal="center" vertical="center"/>
      <protection/>
    </xf>
    <xf numFmtId="0" fontId="36" fillId="4" borderId="73" xfId="59" applyFont="1" applyFill="1" applyBorder="1" applyAlignment="1" applyProtection="1">
      <alignment horizontal="center" vertical="center"/>
      <protection/>
    </xf>
    <xf numFmtId="0" fontId="47" fillId="0" borderId="16" xfId="0" applyFont="1" applyBorder="1" applyAlignment="1">
      <alignment vertical="center" wrapText="1"/>
    </xf>
    <xf numFmtId="0" fontId="30" fillId="0" borderId="15" xfId="59" applyFont="1" applyFill="1" applyBorder="1" applyAlignment="1" applyProtection="1">
      <alignment horizontal="center"/>
      <protection/>
    </xf>
    <xf numFmtId="0" fontId="34" fillId="0" borderId="16" xfId="59" applyFont="1" applyFill="1" applyBorder="1" applyAlignment="1">
      <alignment horizontal="left" vertical="center" wrapText="1"/>
      <protection/>
    </xf>
    <xf numFmtId="0" fontId="24" fillId="0" borderId="109" xfId="59" applyFont="1" applyFill="1" applyBorder="1" applyAlignment="1" applyProtection="1">
      <alignment horizontal="center"/>
      <protection locked="0"/>
    </xf>
    <xf numFmtId="0" fontId="48" fillId="0" borderId="0" xfId="59" applyFont="1">
      <alignment/>
      <protection/>
    </xf>
    <xf numFmtId="16" fontId="25" fillId="4" borderId="55" xfId="59" applyNumberFormat="1" applyFont="1" applyFill="1" applyBorder="1" applyAlignment="1" applyProtection="1" quotePrefix="1">
      <alignment horizontal="center"/>
      <protection/>
    </xf>
    <xf numFmtId="1" fontId="49" fillId="0" borderId="15" xfId="59" applyNumberFormat="1" applyFont="1" applyFill="1" applyBorder="1" applyAlignment="1" applyProtection="1">
      <alignment horizontal="center"/>
      <protection/>
    </xf>
    <xf numFmtId="0" fontId="0" fillId="0" borderId="0" xfId="59" applyFont="1" applyBorder="1" applyAlignment="1">
      <alignment horizontal="center" vertical="center"/>
      <protection/>
    </xf>
    <xf numFmtId="1" fontId="30" fillId="0" borderId="14" xfId="59" applyNumberFormat="1" applyFont="1" applyFill="1" applyBorder="1" applyAlignment="1" applyProtection="1">
      <alignment horizontal="center"/>
      <protection locked="0"/>
    </xf>
    <xf numFmtId="0" fontId="17" fillId="0" borderId="0" xfId="60">
      <alignment/>
      <protection/>
    </xf>
    <xf numFmtId="0" fontId="34" fillId="0" borderId="0" xfId="60" applyFont="1" applyAlignment="1">
      <alignment horizontal="center"/>
      <protection/>
    </xf>
    <xf numFmtId="0" fontId="17" fillId="0" borderId="0" xfId="60" applyFill="1">
      <alignment/>
      <protection/>
    </xf>
    <xf numFmtId="0" fontId="34" fillId="0" borderId="0" xfId="60" applyFont="1" applyFill="1" applyAlignment="1">
      <alignment horizontal="center"/>
      <protection/>
    </xf>
    <xf numFmtId="0" fontId="17" fillId="0" borderId="0" xfId="60" applyBorder="1">
      <alignment/>
      <protection/>
    </xf>
    <xf numFmtId="0" fontId="17" fillId="0" borderId="0" xfId="60" applyFill="1" applyBorder="1">
      <alignment/>
      <protection/>
    </xf>
    <xf numFmtId="0" fontId="34" fillId="0" borderId="0" xfId="60" applyFont="1" applyFill="1" applyBorder="1" applyAlignment="1">
      <alignment horizontal="center"/>
      <protection/>
    </xf>
    <xf numFmtId="0" fontId="33" fillId="0" borderId="0" xfId="60" applyFont="1" applyFill="1" applyBorder="1">
      <alignment/>
      <protection/>
    </xf>
    <xf numFmtId="1" fontId="24" fillId="4" borderId="53" xfId="60" applyNumberFormat="1" applyFont="1" applyFill="1" applyBorder="1" applyAlignment="1" applyProtection="1">
      <alignment horizontal="center"/>
      <protection/>
    </xf>
    <xf numFmtId="0" fontId="27" fillId="4" borderId="49" xfId="60" applyFont="1" applyFill="1" applyBorder="1" applyProtection="1">
      <alignment/>
      <protection/>
    </xf>
    <xf numFmtId="0" fontId="27" fillId="4" borderId="48" xfId="60" applyFont="1" applyFill="1" applyBorder="1" applyProtection="1">
      <alignment/>
      <protection/>
    </xf>
    <xf numFmtId="0" fontId="27" fillId="4" borderId="57" xfId="60" applyFont="1" applyFill="1" applyBorder="1" applyProtection="1">
      <alignment/>
      <protection/>
    </xf>
    <xf numFmtId="1" fontId="24" fillId="4" borderId="47" xfId="60" applyNumberFormat="1" applyFont="1" applyFill="1" applyBorder="1" applyAlignment="1" applyProtection="1">
      <alignment horizontal="center"/>
      <protection/>
    </xf>
    <xf numFmtId="1" fontId="24" fillId="4" borderId="51" xfId="60" applyNumberFormat="1" applyFont="1" applyFill="1" applyBorder="1" applyAlignment="1" applyProtection="1">
      <alignment horizontal="center"/>
      <protection/>
    </xf>
    <xf numFmtId="0" fontId="27" fillId="4" borderId="52" xfId="60" applyFont="1" applyFill="1" applyBorder="1" applyProtection="1">
      <alignment/>
      <protection/>
    </xf>
    <xf numFmtId="0" fontId="0" fillId="4" borderId="49" xfId="60" applyFont="1" applyFill="1" applyBorder="1" applyProtection="1">
      <alignment/>
      <protection/>
    </xf>
    <xf numFmtId="0" fontId="0" fillId="4" borderId="48" xfId="60" applyFont="1" applyFill="1" applyBorder="1" applyProtection="1">
      <alignment/>
      <protection/>
    </xf>
    <xf numFmtId="0" fontId="0" fillId="4" borderId="47" xfId="60" applyFont="1" applyFill="1" applyBorder="1" applyProtection="1">
      <alignment/>
      <protection/>
    </xf>
    <xf numFmtId="0" fontId="24" fillId="4" borderId="46" xfId="60" applyFont="1" applyFill="1" applyBorder="1" applyProtection="1">
      <alignment/>
      <protection/>
    </xf>
    <xf numFmtId="0" fontId="30" fillId="4" borderId="46" xfId="60" applyFont="1" applyFill="1" applyBorder="1" applyProtection="1">
      <alignment/>
      <protection/>
    </xf>
    <xf numFmtId="1" fontId="17" fillId="0" borderId="0" xfId="60" applyNumberFormat="1" applyBorder="1">
      <alignment/>
      <protection/>
    </xf>
    <xf numFmtId="1" fontId="45" fillId="0" borderId="18" xfId="60" applyNumberFormat="1" applyFont="1" applyFill="1" applyBorder="1" applyAlignment="1" applyProtection="1">
      <alignment horizontal="center"/>
      <protection locked="0"/>
    </xf>
    <xf numFmtId="1" fontId="34" fillId="7" borderId="24" xfId="60" applyNumberFormat="1" applyFont="1" applyFill="1" applyBorder="1" applyAlignment="1" applyProtection="1">
      <alignment horizontal="center"/>
      <protection/>
    </xf>
    <xf numFmtId="1" fontId="34" fillId="7" borderId="43" xfId="60" applyNumberFormat="1" applyFont="1" applyFill="1" applyBorder="1" applyAlignment="1" applyProtection="1">
      <alignment horizontal="center"/>
      <protection/>
    </xf>
    <xf numFmtId="1" fontId="34" fillId="7" borderId="56" xfId="60" applyNumberFormat="1" applyFont="1" applyFill="1" applyBorder="1" applyAlignment="1" applyProtection="1">
      <alignment horizontal="center"/>
      <protection/>
    </xf>
    <xf numFmtId="1" fontId="34" fillId="7" borderId="42" xfId="60" applyNumberFormat="1" applyFont="1" applyFill="1" applyBorder="1" applyAlignment="1" applyProtection="1">
      <alignment horizontal="center"/>
      <protection/>
    </xf>
    <xf numFmtId="0" fontId="0" fillId="7" borderId="24" xfId="60" applyFont="1" applyFill="1" applyBorder="1" applyProtection="1">
      <alignment/>
      <protection/>
    </xf>
    <xf numFmtId="0" fontId="0" fillId="7" borderId="43" xfId="60" applyFont="1" applyFill="1" applyBorder="1" applyProtection="1">
      <alignment/>
      <protection/>
    </xf>
    <xf numFmtId="1" fontId="34" fillId="7" borderId="20" xfId="60" applyNumberFormat="1" applyFont="1" applyFill="1" applyBorder="1" applyAlignment="1" applyProtection="1">
      <alignment horizontal="center"/>
      <protection/>
    </xf>
    <xf numFmtId="0" fontId="0" fillId="7" borderId="44" xfId="60" applyFont="1" applyFill="1" applyBorder="1" applyProtection="1">
      <alignment/>
      <protection/>
    </xf>
    <xf numFmtId="1" fontId="45" fillId="0" borderId="20" xfId="60" applyNumberFormat="1" applyFont="1" applyFill="1" applyBorder="1" applyAlignment="1" applyProtection="1">
      <alignment horizontal="center"/>
      <protection locked="0"/>
    </xf>
    <xf numFmtId="0" fontId="24" fillId="7" borderId="15" xfId="60" applyFont="1" applyFill="1" applyBorder="1" applyAlignment="1" applyProtection="1">
      <alignment horizontal="left" vertical="center"/>
      <protection/>
    </xf>
    <xf numFmtId="0" fontId="30" fillId="7" borderId="42" xfId="60" applyFont="1" applyFill="1" applyBorder="1" applyAlignment="1" applyProtection="1">
      <alignment horizontal="center"/>
      <protection/>
    </xf>
    <xf numFmtId="1" fontId="34" fillId="4" borderId="18" xfId="60" applyNumberFormat="1" applyFont="1" applyFill="1" applyBorder="1" applyAlignment="1" applyProtection="1">
      <alignment horizontal="center"/>
      <protection/>
    </xf>
    <xf numFmtId="1" fontId="34" fillId="4" borderId="24" xfId="60" applyNumberFormat="1" applyFont="1" applyFill="1" applyBorder="1" applyAlignment="1" applyProtection="1">
      <alignment horizontal="center"/>
      <protection/>
    </xf>
    <xf numFmtId="1" fontId="34" fillId="4" borderId="43" xfId="60" applyNumberFormat="1" applyFont="1" applyFill="1" applyBorder="1" applyAlignment="1" applyProtection="1">
      <alignment horizontal="center"/>
      <protection/>
    </xf>
    <xf numFmtId="1" fontId="34" fillId="4" borderId="56" xfId="60" applyNumberFormat="1" applyFont="1" applyFill="1" applyBorder="1" applyAlignment="1" applyProtection="1">
      <alignment horizontal="center"/>
      <protection/>
    </xf>
    <xf numFmtId="1" fontId="34" fillId="4" borderId="30" xfId="60" applyNumberFormat="1" applyFont="1" applyFill="1" applyBorder="1" applyAlignment="1" applyProtection="1">
      <alignment horizontal="center"/>
      <protection/>
    </xf>
    <xf numFmtId="0" fontId="0" fillId="4" borderId="24" xfId="60" applyFont="1" applyFill="1" applyBorder="1" applyProtection="1">
      <alignment/>
      <protection/>
    </xf>
    <xf numFmtId="0" fontId="0" fillId="4" borderId="43" xfId="60" applyFont="1" applyFill="1" applyBorder="1" applyProtection="1">
      <alignment/>
      <protection/>
    </xf>
    <xf numFmtId="1" fontId="34" fillId="4" borderId="16" xfId="60" applyNumberFormat="1" applyFont="1" applyFill="1" applyBorder="1" applyAlignment="1" applyProtection="1">
      <alignment horizontal="center"/>
      <protection/>
    </xf>
    <xf numFmtId="0" fontId="0" fillId="4" borderId="44" xfId="60" applyFont="1" applyFill="1" applyBorder="1" applyProtection="1">
      <alignment/>
      <protection/>
    </xf>
    <xf numFmtId="0" fontId="0" fillId="4" borderId="42" xfId="60" applyFont="1" applyFill="1" applyBorder="1" applyProtection="1">
      <alignment/>
      <protection/>
    </xf>
    <xf numFmtId="0" fontId="34" fillId="24" borderId="33" xfId="60" applyFont="1" applyFill="1" applyBorder="1" applyProtection="1">
      <alignment/>
      <protection/>
    </xf>
    <xf numFmtId="0" fontId="30" fillId="4" borderId="19" xfId="60" applyFont="1" applyFill="1" applyBorder="1" applyAlignment="1" applyProtection="1">
      <alignment horizontal="center"/>
      <protection/>
    </xf>
    <xf numFmtId="1" fontId="34" fillId="4" borderId="17" xfId="60" applyNumberFormat="1" applyFont="1" applyFill="1" applyBorder="1" applyAlignment="1" applyProtection="1">
      <alignment horizontal="center"/>
      <protection/>
    </xf>
    <xf numFmtId="1" fontId="34" fillId="4" borderId="31" xfId="60" applyNumberFormat="1" applyFont="1" applyFill="1" applyBorder="1" applyAlignment="1" applyProtection="1">
      <alignment horizontal="center"/>
      <protection/>
    </xf>
    <xf numFmtId="1" fontId="34" fillId="4" borderId="55" xfId="60" applyNumberFormat="1" applyFont="1" applyFill="1" applyBorder="1" applyAlignment="1" applyProtection="1">
      <alignment horizontal="center"/>
      <protection/>
    </xf>
    <xf numFmtId="0" fontId="0" fillId="4" borderId="17" xfId="60" applyFont="1" applyFill="1" applyBorder="1" applyProtection="1">
      <alignment/>
      <protection/>
    </xf>
    <xf numFmtId="0" fontId="0" fillId="4" borderId="31" xfId="60" applyFont="1" applyFill="1" applyBorder="1" applyProtection="1">
      <alignment/>
      <protection/>
    </xf>
    <xf numFmtId="0" fontId="0" fillId="4" borderId="32" xfId="60" applyFont="1" applyFill="1" applyBorder="1" applyProtection="1">
      <alignment/>
      <protection/>
    </xf>
    <xf numFmtId="0" fontId="0" fillId="4" borderId="30" xfId="60" applyFont="1" applyFill="1" applyBorder="1" applyProtection="1">
      <alignment/>
      <protection/>
    </xf>
    <xf numFmtId="0" fontId="30" fillId="4" borderId="15" xfId="60" applyFont="1" applyFill="1" applyBorder="1" applyProtection="1">
      <alignment/>
      <protection/>
    </xf>
    <xf numFmtId="0" fontId="30" fillId="4" borderId="15" xfId="60" applyFont="1" applyFill="1" applyBorder="1" applyAlignment="1" applyProtection="1">
      <alignment horizontal="center"/>
      <protection/>
    </xf>
    <xf numFmtId="1" fontId="34" fillId="4" borderId="32" xfId="60" applyNumberFormat="1" applyFont="1" applyFill="1" applyBorder="1" applyAlignment="1" applyProtection="1">
      <alignment horizontal="center"/>
      <protection/>
    </xf>
    <xf numFmtId="0" fontId="34" fillId="4" borderId="15" xfId="60" applyFont="1" applyFill="1" applyBorder="1" applyProtection="1">
      <alignment/>
      <protection/>
    </xf>
    <xf numFmtId="0" fontId="27" fillId="4" borderId="40" xfId="56" applyFont="1" applyFill="1" applyBorder="1" applyAlignment="1" applyProtection="1">
      <alignment horizontal="center" vertical="center"/>
      <protection/>
    </xf>
    <xf numFmtId="0" fontId="27" fillId="4" borderId="39" xfId="56" applyFont="1" applyFill="1" applyBorder="1" applyAlignment="1" applyProtection="1">
      <alignment horizontal="center" vertical="center"/>
      <protection/>
    </xf>
    <xf numFmtId="0" fontId="17" fillId="0" borderId="0" xfId="60" applyBorder="1" applyProtection="1">
      <alignment/>
      <protection locked="0"/>
    </xf>
    <xf numFmtId="0" fontId="30" fillId="0" borderId="30" xfId="60" applyFont="1" applyFill="1" applyBorder="1" applyAlignment="1" applyProtection="1">
      <alignment horizontal="center"/>
      <protection locked="0"/>
    </xf>
    <xf numFmtId="0" fontId="30" fillId="0" borderId="15" xfId="60" applyFont="1" applyFill="1" applyBorder="1" applyAlignment="1" applyProtection="1">
      <alignment horizontal="center"/>
      <protection locked="0"/>
    </xf>
    <xf numFmtId="1" fontId="34" fillId="0" borderId="15" xfId="60" applyNumberFormat="1" applyFont="1" applyFill="1" applyBorder="1" applyAlignment="1" applyProtection="1">
      <alignment horizontal="center"/>
      <protection locked="0"/>
    </xf>
    <xf numFmtId="0" fontId="30" fillId="0" borderId="16" xfId="60" applyFont="1" applyFill="1" applyBorder="1" applyAlignment="1" applyProtection="1">
      <alignment horizontal="center"/>
      <protection locked="0"/>
    </xf>
    <xf numFmtId="0" fontId="30" fillId="0" borderId="14" xfId="60" applyFont="1" applyFill="1" applyBorder="1" applyAlignment="1" applyProtection="1">
      <alignment horizontal="center"/>
      <protection locked="0"/>
    </xf>
    <xf numFmtId="1" fontId="34" fillId="0" borderId="14" xfId="60" applyNumberFormat="1" applyFont="1" applyFill="1" applyBorder="1" applyAlignment="1" applyProtection="1">
      <alignment horizontal="center"/>
      <protection locked="0"/>
    </xf>
    <xf numFmtId="0" fontId="34" fillId="0" borderId="14" xfId="60" applyFont="1" applyFill="1" applyBorder="1" applyAlignment="1" applyProtection="1">
      <alignment horizontal="center"/>
      <protection locked="0"/>
    </xf>
    <xf numFmtId="0" fontId="17" fillId="0" borderId="0" xfId="60" applyFont="1" applyBorder="1" applyProtection="1">
      <alignment/>
      <protection locked="0"/>
    </xf>
    <xf numFmtId="0" fontId="34" fillId="0" borderId="15" xfId="60" applyFont="1" applyFill="1" applyBorder="1" applyAlignment="1" applyProtection="1">
      <alignment horizontal="center"/>
      <protection locked="0"/>
    </xf>
    <xf numFmtId="1" fontId="34" fillId="0" borderId="15" xfId="60" applyNumberFormat="1" applyFont="1" applyFill="1" applyBorder="1" applyAlignment="1" applyProtection="1">
      <alignment horizontal="center"/>
      <protection/>
    </xf>
    <xf numFmtId="1" fontId="34" fillId="0" borderId="18" xfId="60" applyNumberFormat="1" applyFont="1" applyFill="1" applyBorder="1" applyAlignment="1" applyProtection="1">
      <alignment horizontal="center" vertical="center" shrinkToFit="1"/>
      <protection/>
    </xf>
    <xf numFmtId="1" fontId="34" fillId="0" borderId="17" xfId="60" applyNumberFormat="1" applyFont="1" applyFill="1" applyBorder="1" applyAlignment="1" applyProtection="1">
      <alignment horizontal="center"/>
      <protection/>
    </xf>
    <xf numFmtId="1" fontId="34" fillId="0" borderId="29" xfId="60" applyNumberFormat="1" applyFont="1" applyFill="1" applyBorder="1" applyAlignment="1" applyProtection="1">
      <alignment horizontal="center"/>
      <protection/>
    </xf>
    <xf numFmtId="0" fontId="34" fillId="4" borderId="61" xfId="60" applyFont="1" applyFill="1" applyBorder="1" applyAlignment="1" applyProtection="1">
      <alignment horizontal="center"/>
      <protection/>
    </xf>
    <xf numFmtId="0" fontId="34" fillId="0" borderId="16" xfId="60" applyFont="1" applyFill="1" applyBorder="1" applyAlignment="1" applyProtection="1">
      <alignment horizontal="center"/>
      <protection locked="0"/>
    </xf>
    <xf numFmtId="0" fontId="34" fillId="0" borderId="61" xfId="56" applyFont="1" applyFill="1" applyBorder="1" applyAlignment="1">
      <alignment shrinkToFit="1"/>
      <protection/>
    </xf>
    <xf numFmtId="0" fontId="25" fillId="4" borderId="38" xfId="60" applyFont="1" applyFill="1" applyBorder="1" applyAlignment="1" applyProtection="1">
      <alignment horizontal="center"/>
      <protection/>
    </xf>
    <xf numFmtId="0" fontId="30" fillId="4" borderId="21" xfId="60" applyFont="1" applyFill="1" applyBorder="1" applyProtection="1">
      <alignment/>
      <protection/>
    </xf>
    <xf numFmtId="1" fontId="25" fillId="4" borderId="97" xfId="60" applyNumberFormat="1" applyFont="1" applyFill="1" applyBorder="1" applyAlignment="1" applyProtection="1">
      <alignment horizontal="center"/>
      <protection/>
    </xf>
    <xf numFmtId="1" fontId="25" fillId="4" borderId="27" xfId="60" applyNumberFormat="1" applyFont="1" applyFill="1" applyBorder="1" applyAlignment="1" applyProtection="1">
      <alignment horizontal="center"/>
      <protection/>
    </xf>
    <xf numFmtId="1" fontId="25" fillId="4" borderId="96" xfId="60" applyNumberFormat="1" applyFont="1" applyFill="1" applyBorder="1" applyAlignment="1" applyProtection="1">
      <alignment horizontal="center"/>
      <protection/>
    </xf>
    <xf numFmtId="1" fontId="25" fillId="4" borderId="23" xfId="60" applyNumberFormat="1" applyFont="1" applyFill="1" applyBorder="1" applyAlignment="1" applyProtection="1">
      <alignment horizontal="center"/>
      <protection/>
    </xf>
    <xf numFmtId="0" fontId="25" fillId="4" borderId="108" xfId="60" applyFont="1" applyFill="1" applyBorder="1" applyAlignment="1" applyProtection="1">
      <alignment horizontal="center"/>
      <protection/>
    </xf>
    <xf numFmtId="0" fontId="34" fillId="4" borderId="67" xfId="60" applyFont="1" applyFill="1" applyBorder="1" applyAlignment="1" applyProtection="1">
      <alignment horizontal="center"/>
      <protection/>
    </xf>
    <xf numFmtId="1" fontId="32" fillId="4" borderId="21" xfId="60" applyNumberFormat="1" applyFont="1" applyFill="1" applyBorder="1" applyAlignment="1" applyProtection="1">
      <alignment horizontal="center"/>
      <protection/>
    </xf>
    <xf numFmtId="0" fontId="24" fillId="4" borderId="19" xfId="60" applyFont="1" applyFill="1" applyBorder="1" applyAlignment="1" applyProtection="1">
      <alignment horizontal="center"/>
      <protection/>
    </xf>
    <xf numFmtId="1" fontId="25" fillId="4" borderId="19" xfId="60" applyNumberFormat="1" applyFont="1" applyFill="1" applyBorder="1" applyAlignment="1" applyProtection="1">
      <alignment horizontal="center"/>
      <protection/>
    </xf>
    <xf numFmtId="1" fontId="25" fillId="4" borderId="24" xfId="60" applyNumberFormat="1" applyFont="1" applyFill="1" applyBorder="1" applyAlignment="1" applyProtection="1">
      <alignment horizontal="center"/>
      <protection/>
    </xf>
    <xf numFmtId="1" fontId="32" fillId="4" borderId="67" xfId="60" applyNumberFormat="1" applyFont="1" applyFill="1" applyBorder="1" applyAlignment="1" applyProtection="1">
      <alignment horizontal="center"/>
      <protection/>
    </xf>
    <xf numFmtId="1" fontId="25" fillId="4" borderId="62" xfId="60" applyNumberFormat="1" applyFont="1" applyFill="1" applyBorder="1" applyAlignment="1" applyProtection="1">
      <alignment horizontal="center"/>
      <protection/>
    </xf>
    <xf numFmtId="1" fontId="25" fillId="4" borderId="22" xfId="60" applyNumberFormat="1" applyFont="1" applyFill="1" applyBorder="1" applyAlignment="1" applyProtection="1">
      <alignment horizontal="center"/>
      <protection/>
    </xf>
    <xf numFmtId="0" fontId="25" fillId="4" borderId="36" xfId="60" applyFont="1" applyFill="1" applyBorder="1" applyAlignment="1" applyProtection="1">
      <alignment horizontal="center"/>
      <protection/>
    </xf>
    <xf numFmtId="0" fontId="34" fillId="4" borderId="100" xfId="60" applyFont="1" applyFill="1" applyBorder="1" applyAlignment="1" applyProtection="1">
      <alignment horizontal="center"/>
      <protection/>
    </xf>
    <xf numFmtId="0" fontId="34" fillId="0" borderId="62" xfId="60" applyFont="1" applyFill="1" applyBorder="1" applyAlignment="1" applyProtection="1">
      <alignment horizontal="center"/>
      <protection locked="0"/>
    </xf>
    <xf numFmtId="0" fontId="34" fillId="0" borderId="20" xfId="60" applyFont="1" applyFill="1" applyBorder="1" applyAlignment="1" applyProtection="1">
      <alignment horizontal="center"/>
      <protection locked="0"/>
    </xf>
    <xf numFmtId="0" fontId="34" fillId="0" borderId="19" xfId="60" applyFont="1" applyFill="1" applyBorder="1" applyAlignment="1" applyProtection="1">
      <alignment horizontal="center"/>
      <protection/>
    </xf>
    <xf numFmtId="1" fontId="34" fillId="0" borderId="19" xfId="60" applyNumberFormat="1" applyFont="1" applyFill="1" applyBorder="1" applyAlignment="1" applyProtection="1">
      <alignment horizontal="center"/>
      <protection/>
    </xf>
    <xf numFmtId="1" fontId="34" fillId="0" borderId="19" xfId="60" applyNumberFormat="1" applyFont="1" applyFill="1" applyBorder="1" applyAlignment="1" applyProtection="1">
      <alignment horizontal="center"/>
      <protection locked="0"/>
    </xf>
    <xf numFmtId="1" fontId="30" fillId="0" borderId="19" xfId="60" applyNumberFormat="1" applyFont="1" applyFill="1" applyBorder="1" applyAlignment="1" applyProtection="1">
      <alignment horizontal="center"/>
      <protection/>
    </xf>
    <xf numFmtId="0" fontId="30" fillId="0" borderId="62" xfId="60" applyFont="1" applyFill="1" applyBorder="1" applyAlignment="1" applyProtection="1">
      <alignment horizontal="center"/>
      <protection locked="0"/>
    </xf>
    <xf numFmtId="0" fontId="34" fillId="0" borderId="99" xfId="60" applyFont="1" applyFill="1" applyBorder="1" applyAlignment="1" applyProtection="1">
      <alignment horizontal="left"/>
      <protection locked="0"/>
    </xf>
    <xf numFmtId="0" fontId="34" fillId="4" borderId="99" xfId="60" applyFont="1" applyFill="1" applyBorder="1" applyAlignment="1" applyProtection="1">
      <alignment horizontal="center"/>
      <protection locked="0"/>
    </xf>
    <xf numFmtId="0" fontId="34" fillId="0" borderId="15" xfId="60" applyFont="1" applyFill="1" applyBorder="1" applyAlignment="1" applyProtection="1">
      <alignment horizontal="center"/>
      <protection/>
    </xf>
    <xf numFmtId="1" fontId="30" fillId="0" borderId="15" xfId="60" applyNumberFormat="1" applyFont="1" applyFill="1" applyBorder="1" applyAlignment="1" applyProtection="1">
      <alignment horizontal="center"/>
      <protection/>
    </xf>
    <xf numFmtId="0" fontId="34" fillId="4" borderId="61" xfId="60" applyFont="1" applyFill="1" applyBorder="1" applyAlignment="1" applyProtection="1">
      <alignment horizontal="center"/>
      <protection locked="0"/>
    </xf>
    <xf numFmtId="0" fontId="34" fillId="0" borderId="68" xfId="60" applyFont="1" applyFill="1" applyBorder="1" applyAlignment="1" applyProtection="1">
      <alignment horizontal="center"/>
      <protection locked="0"/>
    </xf>
    <xf numFmtId="1" fontId="34" fillId="0" borderId="68" xfId="60" applyNumberFormat="1" applyFont="1" applyFill="1" applyBorder="1" applyAlignment="1" applyProtection="1">
      <alignment horizontal="center"/>
      <protection/>
    </xf>
    <xf numFmtId="0" fontId="34" fillId="0" borderId="74" xfId="60" applyFont="1" applyFill="1" applyBorder="1" applyAlignment="1" applyProtection="1">
      <alignment horizontal="center"/>
      <protection locked="0"/>
    </xf>
    <xf numFmtId="0" fontId="34" fillId="0" borderId="19" xfId="60" applyFont="1" applyFill="1" applyBorder="1" applyAlignment="1" applyProtection="1">
      <alignment horizontal="center"/>
      <protection locked="0"/>
    </xf>
    <xf numFmtId="1" fontId="34" fillId="0" borderId="68" xfId="60" applyNumberFormat="1" applyFont="1" applyFill="1" applyBorder="1" applyAlignment="1" applyProtection="1">
      <alignment horizontal="center"/>
      <protection locked="0"/>
    </xf>
    <xf numFmtId="1" fontId="30" fillId="0" borderId="68" xfId="60" applyNumberFormat="1" applyFont="1" applyFill="1" applyBorder="1" applyAlignment="1" applyProtection="1">
      <alignment horizontal="center"/>
      <protection/>
    </xf>
    <xf numFmtId="0" fontId="30" fillId="0" borderId="35" xfId="60" applyFont="1" applyFill="1" applyBorder="1" applyAlignment="1" applyProtection="1">
      <alignment horizontal="center"/>
      <protection locked="0"/>
    </xf>
    <xf numFmtId="0" fontId="34" fillId="0" borderId="30" xfId="60" applyFont="1" applyFill="1" applyBorder="1" applyAlignment="1" applyProtection="1">
      <alignment horizontal="center"/>
      <protection locked="0"/>
    </xf>
    <xf numFmtId="0" fontId="34" fillId="0" borderId="42" xfId="60" applyFont="1" applyFill="1" applyBorder="1" applyAlignment="1" applyProtection="1">
      <alignment horizontal="center"/>
      <protection locked="0"/>
    </xf>
    <xf numFmtId="0" fontId="36" fillId="4" borderId="75" xfId="60" applyFont="1" applyFill="1" applyBorder="1" applyAlignment="1" applyProtection="1">
      <alignment horizontal="center"/>
      <protection/>
    </xf>
    <xf numFmtId="0" fontId="30" fillId="4" borderId="101" xfId="60" applyFont="1" applyFill="1" applyBorder="1" applyProtection="1">
      <alignment/>
      <protection/>
    </xf>
    <xf numFmtId="1" fontId="24" fillId="4" borderId="97" xfId="60" applyNumberFormat="1" applyFont="1" applyFill="1" applyBorder="1" applyAlignment="1" applyProtection="1">
      <alignment horizontal="center"/>
      <protection/>
    </xf>
    <xf numFmtId="1" fontId="24" fillId="4" borderId="27" xfId="60" applyNumberFormat="1" applyFont="1" applyFill="1" applyBorder="1" applyAlignment="1" applyProtection="1">
      <alignment horizontal="center"/>
      <protection/>
    </xf>
    <xf numFmtId="1" fontId="24" fillId="4" borderId="96" xfId="60" applyNumberFormat="1" applyFont="1" applyFill="1" applyBorder="1" applyAlignment="1" applyProtection="1">
      <alignment horizontal="center"/>
      <protection/>
    </xf>
    <xf numFmtId="0" fontId="24" fillId="4" borderId="105" xfId="60" applyFont="1" applyFill="1" applyBorder="1" applyAlignment="1" applyProtection="1">
      <alignment horizontal="center"/>
      <protection/>
    </xf>
    <xf numFmtId="0" fontId="30" fillId="4" borderId="59" xfId="60" applyFont="1" applyFill="1" applyBorder="1" applyProtection="1">
      <alignment/>
      <protection/>
    </xf>
    <xf numFmtId="1" fontId="25" fillId="4" borderId="21" xfId="60" applyNumberFormat="1" applyFont="1" applyFill="1" applyBorder="1" applyAlignment="1" applyProtection="1">
      <alignment horizontal="center"/>
      <protection/>
    </xf>
    <xf numFmtId="1" fontId="25" fillId="4" borderId="63" xfId="60" applyNumberFormat="1" applyFont="1" applyFill="1" applyBorder="1" applyAlignment="1" applyProtection="1">
      <alignment horizontal="center"/>
      <protection/>
    </xf>
    <xf numFmtId="1" fontId="25" fillId="4" borderId="36" xfId="60" applyNumberFormat="1" applyFont="1" applyFill="1" applyBorder="1" applyAlignment="1" applyProtection="1">
      <alignment horizontal="center"/>
      <protection/>
    </xf>
    <xf numFmtId="0" fontId="32" fillId="4" borderId="36" xfId="60" applyFont="1" applyFill="1" applyBorder="1" applyAlignment="1" applyProtection="1">
      <alignment horizontal="center"/>
      <protection/>
    </xf>
    <xf numFmtId="0" fontId="30" fillId="4" borderId="100" xfId="60" applyFont="1" applyFill="1" applyBorder="1" applyProtection="1">
      <alignment/>
      <protection/>
    </xf>
    <xf numFmtId="0" fontId="30" fillId="4" borderId="61" xfId="60" applyFont="1" applyFill="1" applyBorder="1" applyAlignment="1" applyProtection="1">
      <alignment horizontal="center"/>
      <protection locked="0"/>
    </xf>
    <xf numFmtId="0" fontId="0" fillId="0" borderId="0" xfId="60" applyFont="1">
      <alignment/>
      <protection/>
    </xf>
    <xf numFmtId="1" fontId="40" fillId="0" borderId="15" xfId="60" applyNumberFormat="1" applyFont="1" applyFill="1" applyBorder="1" applyAlignment="1" applyProtection="1">
      <alignment horizontal="center"/>
      <protection/>
    </xf>
    <xf numFmtId="0" fontId="30" fillId="0" borderId="19" xfId="60" applyFont="1" applyFill="1" applyBorder="1" applyAlignment="1" applyProtection="1">
      <alignment horizontal="center"/>
      <protection locked="0"/>
    </xf>
    <xf numFmtId="0" fontId="34" fillId="0" borderId="61" xfId="56" applyFont="1" applyFill="1" applyBorder="1" applyAlignment="1">
      <alignment vertical="center"/>
      <protection/>
    </xf>
    <xf numFmtId="0" fontId="32" fillId="4" borderId="35" xfId="60" applyFont="1" applyFill="1" applyBorder="1" applyAlignment="1" applyProtection="1">
      <alignment horizontal="center"/>
      <protection/>
    </xf>
    <xf numFmtId="0" fontId="29" fillId="4" borderId="98" xfId="60" applyFont="1" applyFill="1" applyBorder="1" applyProtection="1">
      <alignment/>
      <protection/>
    </xf>
    <xf numFmtId="0" fontId="32" fillId="4" borderId="61" xfId="60" applyFont="1" applyFill="1" applyBorder="1" applyAlignment="1" applyProtection="1">
      <alignment horizontal="center" vertical="center"/>
      <protection/>
    </xf>
    <xf numFmtId="0" fontId="24" fillId="7" borderId="66" xfId="56" applyFont="1" applyFill="1" applyBorder="1" applyAlignment="1" applyProtection="1">
      <alignment horizontal="center" vertical="center"/>
      <protection locked="0"/>
    </xf>
    <xf numFmtId="1" fontId="24" fillId="7" borderId="12" xfId="56" applyNumberFormat="1" applyFont="1" applyFill="1" applyBorder="1" applyAlignment="1" applyProtection="1">
      <alignment horizontal="center" vertical="center" shrinkToFit="1"/>
      <protection locked="0"/>
    </xf>
    <xf numFmtId="1" fontId="24" fillId="7" borderId="65" xfId="56" applyNumberFormat="1" applyFont="1" applyFill="1" applyBorder="1" applyAlignment="1" applyProtection="1">
      <alignment horizontal="center" vertical="center" shrinkToFit="1"/>
      <protection locked="0"/>
    </xf>
    <xf numFmtId="0" fontId="0" fillId="7" borderId="34" xfId="56" applyFont="1" applyFill="1" applyBorder="1" applyAlignment="1">
      <alignment horizontal="center" vertical="center" shrinkToFit="1"/>
      <protection/>
    </xf>
    <xf numFmtId="0" fontId="24" fillId="7" borderId="64" xfId="56" applyFont="1" applyFill="1" applyBorder="1" applyAlignment="1" applyProtection="1">
      <alignment horizontal="center" vertical="center" shrinkToFit="1"/>
      <protection locked="0"/>
    </xf>
    <xf numFmtId="1" fontId="24" fillId="7" borderId="38" xfId="60" applyNumberFormat="1" applyFont="1" applyFill="1" applyBorder="1" applyAlignment="1" applyProtection="1">
      <alignment horizontal="center" vertical="center" shrinkToFit="1"/>
      <protection locked="0"/>
    </xf>
    <xf numFmtId="0" fontId="24" fillId="7" borderId="59" xfId="60" applyFont="1" applyFill="1" applyBorder="1" applyAlignment="1" applyProtection="1">
      <alignment horizontal="center" vertical="center"/>
      <protection/>
    </xf>
    <xf numFmtId="0" fontId="34" fillId="7" borderId="31" xfId="60" applyFont="1" applyFill="1" applyBorder="1" applyAlignment="1" applyProtection="1">
      <alignment horizontal="center"/>
      <protection/>
    </xf>
    <xf numFmtId="0" fontId="27" fillId="24" borderId="10" xfId="60" applyFont="1" applyFill="1" applyBorder="1" applyAlignment="1" applyProtection="1">
      <alignment horizontal="center" textRotation="90"/>
      <protection/>
    </xf>
    <xf numFmtId="0" fontId="27" fillId="24" borderId="10" xfId="60" applyFont="1" applyFill="1" applyBorder="1" applyAlignment="1" applyProtection="1">
      <alignment horizontal="center" textRotation="90" wrapText="1"/>
      <protection/>
    </xf>
    <xf numFmtId="0" fontId="27" fillId="24" borderId="54" xfId="60" applyFont="1" applyFill="1" applyBorder="1" applyAlignment="1" applyProtection="1">
      <alignment horizontal="center" textRotation="90" wrapText="1"/>
      <protection/>
    </xf>
    <xf numFmtId="0" fontId="27" fillId="24" borderId="11" xfId="60" applyFont="1" applyFill="1" applyBorder="1" applyAlignment="1" applyProtection="1">
      <alignment horizontal="center" textRotation="90" wrapText="1"/>
      <protection/>
    </xf>
    <xf numFmtId="0" fontId="17" fillId="0" borderId="0" xfId="60" applyFill="1" applyProtection="1">
      <alignment/>
      <protection/>
    </xf>
    <xf numFmtId="0" fontId="34" fillId="0" borderId="61" xfId="0" applyFont="1" applyFill="1" applyBorder="1" applyAlignment="1">
      <alignment vertical="center"/>
    </xf>
    <xf numFmtId="0" fontId="34" fillId="0" borderId="61" xfId="0" applyFont="1" applyFill="1" applyBorder="1" applyAlignment="1">
      <alignment shrinkToFit="1"/>
    </xf>
    <xf numFmtId="1" fontId="25" fillId="4" borderId="23" xfId="59" applyNumberFormat="1" applyFont="1" applyFill="1" applyBorder="1" applyAlignment="1" applyProtection="1">
      <alignment horizontal="center"/>
      <protection/>
    </xf>
    <xf numFmtId="1" fontId="25" fillId="4" borderId="63" xfId="59" applyNumberFormat="1" applyFont="1" applyFill="1" applyBorder="1" applyAlignment="1" applyProtection="1">
      <alignment horizontal="center"/>
      <protection/>
    </xf>
    <xf numFmtId="1" fontId="25" fillId="4" borderId="21" xfId="59" applyNumberFormat="1" applyFont="1" applyFill="1" applyBorder="1" applyAlignment="1" applyProtection="1">
      <alignment horizontal="center"/>
      <protection/>
    </xf>
    <xf numFmtId="1" fontId="25" fillId="4" borderId="22" xfId="59" applyNumberFormat="1" applyFont="1" applyFill="1" applyBorder="1" applyAlignment="1" applyProtection="1">
      <alignment horizontal="center"/>
      <protection/>
    </xf>
    <xf numFmtId="1" fontId="25" fillId="4" borderId="37" xfId="59" applyNumberFormat="1" applyFont="1" applyFill="1" applyBorder="1" applyAlignment="1" applyProtection="1">
      <alignment horizontal="center"/>
      <protection/>
    </xf>
    <xf numFmtId="1" fontId="25" fillId="4" borderId="110" xfId="59" applyNumberFormat="1" applyFont="1" applyFill="1" applyBorder="1" applyAlignment="1" applyProtection="1">
      <alignment horizontal="center"/>
      <protection/>
    </xf>
    <xf numFmtId="1" fontId="24" fillId="4" borderId="27" xfId="59" applyNumberFormat="1" applyFont="1" applyFill="1" applyBorder="1" applyAlignment="1" applyProtection="1">
      <alignment horizontal="center"/>
      <protection/>
    </xf>
    <xf numFmtId="1" fontId="24" fillId="4" borderId="97" xfId="59" applyNumberFormat="1" applyFont="1" applyFill="1" applyBorder="1" applyAlignment="1" applyProtection="1">
      <alignment horizontal="center"/>
      <protection/>
    </xf>
    <xf numFmtId="0" fontId="30" fillId="25" borderId="14" xfId="59" applyFont="1" applyFill="1" applyBorder="1" applyAlignment="1" applyProtection="1">
      <alignment horizontal="center"/>
      <protection locked="0"/>
    </xf>
    <xf numFmtId="1" fontId="30" fillId="25" borderId="15" xfId="59" applyNumberFormat="1" applyFont="1" applyFill="1" applyBorder="1" applyAlignment="1" applyProtection="1">
      <alignment horizontal="center"/>
      <protection/>
    </xf>
    <xf numFmtId="1" fontId="30" fillId="25" borderId="15" xfId="59" applyNumberFormat="1" applyFont="1" applyFill="1" applyBorder="1" applyAlignment="1" applyProtection="1">
      <alignment horizontal="center"/>
      <protection locked="0"/>
    </xf>
    <xf numFmtId="0" fontId="30" fillId="25" borderId="15" xfId="59" applyFont="1" applyFill="1" applyBorder="1" applyAlignment="1" applyProtection="1">
      <alignment horizontal="center"/>
      <protection locked="0"/>
    </xf>
    <xf numFmtId="0" fontId="30" fillId="25" borderId="16" xfId="59" applyFont="1" applyFill="1" applyBorder="1" applyAlignment="1" applyProtection="1">
      <alignment horizontal="center"/>
      <protection locked="0"/>
    </xf>
    <xf numFmtId="0" fontId="34" fillId="26" borderId="88" xfId="0" applyFont="1" applyFill="1" applyBorder="1" applyAlignment="1" applyProtection="1">
      <alignment horizontal="left" wrapText="1"/>
      <protection locked="0"/>
    </xf>
    <xf numFmtId="0" fontId="34" fillId="25" borderId="14" xfId="59" applyFont="1" applyFill="1" applyBorder="1" applyAlignment="1" applyProtection="1">
      <alignment horizontal="center"/>
      <protection locked="0"/>
    </xf>
    <xf numFmtId="1" fontId="34" fillId="25" borderId="15" xfId="59" applyNumberFormat="1" applyFont="1" applyFill="1" applyBorder="1" applyAlignment="1" applyProtection="1">
      <alignment horizontal="center"/>
      <protection/>
    </xf>
    <xf numFmtId="0" fontId="34" fillId="25" borderId="15" xfId="59" applyFont="1" applyFill="1" applyBorder="1" applyAlignment="1" applyProtection="1">
      <alignment horizontal="center"/>
      <protection locked="0"/>
    </xf>
    <xf numFmtId="0" fontId="34" fillId="25" borderId="30" xfId="59" applyFont="1" applyFill="1" applyBorder="1" applyAlignment="1" applyProtection="1">
      <alignment horizontal="center"/>
      <protection locked="0"/>
    </xf>
    <xf numFmtId="1" fontId="34" fillId="25" borderId="29" xfId="59" applyNumberFormat="1" applyFont="1" applyFill="1" applyBorder="1" applyAlignment="1" applyProtection="1">
      <alignment horizontal="center"/>
      <protection/>
    </xf>
    <xf numFmtId="1" fontId="34" fillId="25" borderId="17" xfId="59" applyNumberFormat="1" applyFont="1" applyFill="1" applyBorder="1" applyAlignment="1" applyProtection="1">
      <alignment horizontal="center"/>
      <protection/>
    </xf>
    <xf numFmtId="0" fontId="34" fillId="25" borderId="55" xfId="59" applyFont="1" applyFill="1" applyBorder="1" applyAlignment="1" applyProtection="1">
      <alignment horizontal="center"/>
      <protection locked="0"/>
    </xf>
    <xf numFmtId="1" fontId="34" fillId="25" borderId="15" xfId="59" applyNumberFormat="1" applyFont="1" applyFill="1" applyBorder="1" applyAlignment="1" applyProtection="1">
      <alignment horizontal="center"/>
      <protection locked="0"/>
    </xf>
    <xf numFmtId="0" fontId="30" fillId="25" borderId="30" xfId="59" applyFont="1" applyFill="1" applyBorder="1" applyAlignment="1" applyProtection="1">
      <alignment horizontal="center"/>
      <protection locked="0"/>
    </xf>
    <xf numFmtId="1" fontId="34" fillId="25" borderId="18" xfId="59" applyNumberFormat="1" applyFont="1" applyFill="1" applyBorder="1" applyAlignment="1" applyProtection="1">
      <alignment horizontal="center" vertical="center" shrinkToFit="1"/>
      <protection/>
    </xf>
    <xf numFmtId="0" fontId="24" fillId="0" borderId="55" xfId="0" applyFont="1" applyFill="1" applyBorder="1" applyAlignment="1">
      <alignment horizontal="center" vertical="center" shrinkToFit="1"/>
    </xf>
    <xf numFmtId="0" fontId="28" fillId="4" borderId="58" xfId="59" applyFont="1" applyFill="1" applyBorder="1" applyAlignment="1" applyProtection="1">
      <alignment horizontal="center"/>
      <protection/>
    </xf>
    <xf numFmtId="0" fontId="24" fillId="0" borderId="55" xfId="0" applyFont="1" applyFill="1" applyBorder="1" applyAlignment="1">
      <alignment horizontal="center" shrinkToFit="1"/>
    </xf>
    <xf numFmtId="0" fontId="24" fillId="0" borderId="56" xfId="0" applyFont="1" applyFill="1" applyBorder="1" applyAlignment="1">
      <alignment horizontal="center" shrinkToFit="1"/>
    </xf>
    <xf numFmtId="0" fontId="34" fillId="25" borderId="61" xfId="60" applyFont="1" applyFill="1" applyBorder="1" applyAlignment="1" applyProtection="1">
      <alignment horizontal="left" wrapText="1"/>
      <protection locked="0"/>
    </xf>
    <xf numFmtId="0" fontId="34" fillId="25" borderId="61" xfId="60" applyFont="1" applyFill="1" applyBorder="1" applyAlignment="1" applyProtection="1">
      <alignment horizontal="left"/>
      <protection locked="0"/>
    </xf>
    <xf numFmtId="1" fontId="25" fillId="4" borderId="111" xfId="60" applyNumberFormat="1" applyFont="1" applyFill="1" applyBorder="1" applyAlignment="1" applyProtection="1">
      <alignment horizontal="center"/>
      <protection/>
    </xf>
    <xf numFmtId="1" fontId="32" fillId="4" borderId="112" xfId="59" applyNumberFormat="1" applyFont="1" applyFill="1" applyBorder="1" applyAlignment="1" applyProtection="1">
      <alignment horizontal="center"/>
      <protection/>
    </xf>
    <xf numFmtId="0" fontId="17" fillId="0" borderId="60" xfId="59" applyBorder="1">
      <alignment/>
      <protection/>
    </xf>
    <xf numFmtId="0" fontId="24" fillId="25" borderId="55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horizontal="center" vertical="center"/>
    </xf>
    <xf numFmtId="0" fontId="30" fillId="4" borderId="113" xfId="59" applyFont="1" applyFill="1" applyBorder="1" applyProtection="1">
      <alignment/>
      <protection/>
    </xf>
    <xf numFmtId="0" fontId="30" fillId="25" borderId="14" xfId="60" applyFont="1" applyFill="1" applyBorder="1" applyAlignment="1" applyProtection="1">
      <alignment horizontal="center"/>
      <protection locked="0"/>
    </xf>
    <xf numFmtId="1" fontId="34" fillId="25" borderId="15" xfId="60" applyNumberFormat="1" applyFont="1" applyFill="1" applyBorder="1" applyAlignment="1" applyProtection="1">
      <alignment horizontal="center"/>
      <protection/>
    </xf>
    <xf numFmtId="1" fontId="34" fillId="25" borderId="15" xfId="60" applyNumberFormat="1" applyFont="1" applyFill="1" applyBorder="1" applyAlignment="1" applyProtection="1">
      <alignment horizontal="center"/>
      <protection locked="0"/>
    </xf>
    <xf numFmtId="0" fontId="30" fillId="25" borderId="15" xfId="60" applyFont="1" applyFill="1" applyBorder="1" applyAlignment="1" applyProtection="1">
      <alignment horizontal="center"/>
      <protection locked="0"/>
    </xf>
    <xf numFmtId="0" fontId="34" fillId="25" borderId="16" xfId="60" applyFont="1" applyFill="1" applyBorder="1" applyAlignment="1" applyProtection="1">
      <alignment horizontal="center"/>
      <protection locked="0"/>
    </xf>
    <xf numFmtId="0" fontId="34" fillId="25" borderId="16" xfId="59" applyFont="1" applyFill="1" applyBorder="1" applyAlignment="1" applyProtection="1">
      <alignment horizontal="center"/>
      <protection locked="0"/>
    </xf>
    <xf numFmtId="0" fontId="34" fillId="25" borderId="62" xfId="59" applyFont="1" applyFill="1" applyBorder="1" applyAlignment="1" applyProtection="1">
      <alignment horizontal="center"/>
      <protection locked="0"/>
    </xf>
    <xf numFmtId="1" fontId="34" fillId="25" borderId="19" xfId="59" applyNumberFormat="1" applyFont="1" applyFill="1" applyBorder="1" applyAlignment="1" applyProtection="1">
      <alignment horizontal="center"/>
      <protection/>
    </xf>
    <xf numFmtId="0" fontId="34" fillId="25" borderId="19" xfId="59" applyFont="1" applyFill="1" applyBorder="1" applyAlignment="1" applyProtection="1">
      <alignment horizontal="center"/>
      <protection locked="0"/>
    </xf>
    <xf numFmtId="0" fontId="34" fillId="25" borderId="42" xfId="59" applyFont="1" applyFill="1" applyBorder="1" applyAlignment="1" applyProtection="1">
      <alignment horizontal="center"/>
      <protection locked="0"/>
    </xf>
    <xf numFmtId="0" fontId="34" fillId="25" borderId="20" xfId="59" applyFont="1" applyFill="1" applyBorder="1" applyAlignment="1" applyProtection="1">
      <alignment horizontal="center"/>
      <protection locked="0"/>
    </xf>
    <xf numFmtId="1" fontId="40" fillId="25" borderId="15" xfId="59" applyNumberFormat="1" applyFont="1" applyFill="1" applyBorder="1" applyAlignment="1" applyProtection="1">
      <alignment horizontal="center"/>
      <protection/>
    </xf>
    <xf numFmtId="0" fontId="34" fillId="25" borderId="61" xfId="59" applyFont="1" applyFill="1" applyBorder="1" applyAlignment="1" applyProtection="1">
      <alignment horizontal="center"/>
      <protection locked="0"/>
    </xf>
    <xf numFmtId="0" fontId="34" fillId="25" borderId="61" xfId="59" applyFont="1" applyFill="1" applyBorder="1" applyAlignment="1" applyProtection="1">
      <alignment horizontal="left"/>
      <protection locked="0"/>
    </xf>
    <xf numFmtId="1" fontId="30" fillId="25" borderId="14" xfId="59" applyNumberFormat="1" applyFont="1" applyFill="1" applyBorder="1" applyAlignment="1" applyProtection="1">
      <alignment horizontal="center"/>
      <protection locked="0"/>
    </xf>
    <xf numFmtId="1" fontId="34" fillId="25" borderId="14" xfId="59" applyNumberFormat="1" applyFont="1" applyFill="1" applyBorder="1" applyAlignment="1" applyProtection="1">
      <alignment horizontal="center"/>
      <protection locked="0"/>
    </xf>
    <xf numFmtId="1" fontId="34" fillId="25" borderId="16" xfId="59" applyNumberFormat="1" applyFont="1" applyFill="1" applyBorder="1" applyAlignment="1" applyProtection="1">
      <alignment horizontal="center" vertical="center" shrinkToFit="1"/>
      <protection/>
    </xf>
    <xf numFmtId="0" fontId="24" fillId="25" borderId="55" xfId="0" applyFont="1" applyFill="1" applyBorder="1" applyAlignment="1">
      <alignment horizontal="center" vertical="center" shrinkToFit="1"/>
    </xf>
    <xf numFmtId="0" fontId="34" fillId="25" borderId="61" xfId="59" applyFont="1" applyFill="1" applyBorder="1" applyAlignment="1" applyProtection="1">
      <alignment horizontal="left" wrapText="1"/>
      <protection locked="0"/>
    </xf>
    <xf numFmtId="0" fontId="24" fillId="25" borderId="55" xfId="0" applyFont="1" applyFill="1" applyBorder="1" applyAlignment="1">
      <alignment horizontal="center" vertical="center"/>
    </xf>
    <xf numFmtId="0" fontId="34" fillId="25" borderId="61" xfId="0" applyFont="1" applyFill="1" applyBorder="1" applyAlignment="1">
      <alignment horizontal="left" vertical="center"/>
    </xf>
    <xf numFmtId="1" fontId="34" fillId="25" borderId="14" xfId="59" applyNumberFormat="1" applyFont="1" applyFill="1" applyBorder="1" applyAlignment="1" applyProtection="1">
      <alignment horizontal="center"/>
      <protection/>
    </xf>
    <xf numFmtId="1" fontId="34" fillId="25" borderId="16" xfId="59" applyNumberFormat="1" applyFont="1" applyFill="1" applyBorder="1" applyAlignment="1" applyProtection="1">
      <alignment horizontal="center"/>
      <protection/>
    </xf>
    <xf numFmtId="1" fontId="34" fillId="25" borderId="30" xfId="59" applyNumberFormat="1" applyFont="1" applyFill="1" applyBorder="1" applyAlignment="1" applyProtection="1">
      <alignment horizontal="center"/>
      <protection/>
    </xf>
    <xf numFmtId="0" fontId="30" fillId="25" borderId="62" xfId="59" applyFont="1" applyFill="1" applyBorder="1" applyAlignment="1" applyProtection="1">
      <alignment horizontal="center"/>
      <protection locked="0"/>
    </xf>
    <xf numFmtId="1" fontId="30" fillId="25" borderId="19" xfId="59" applyNumberFormat="1" applyFont="1" applyFill="1" applyBorder="1" applyAlignment="1" applyProtection="1">
      <alignment horizontal="center"/>
      <protection/>
    </xf>
    <xf numFmtId="1" fontId="30" fillId="25" borderId="19" xfId="59" applyNumberFormat="1" applyFont="1" applyFill="1" applyBorder="1" applyAlignment="1" applyProtection="1">
      <alignment horizontal="center"/>
      <protection locked="0"/>
    </xf>
    <xf numFmtId="0" fontId="30" fillId="25" borderId="19" xfId="59" applyFont="1" applyFill="1" applyBorder="1" applyAlignment="1" applyProtection="1">
      <alignment horizontal="center"/>
      <protection locked="0"/>
    </xf>
    <xf numFmtId="0" fontId="30" fillId="25" borderId="20" xfId="59" applyFont="1" applyFill="1" applyBorder="1" applyAlignment="1" applyProtection="1">
      <alignment horizontal="center"/>
      <protection locked="0"/>
    </xf>
    <xf numFmtId="0" fontId="30" fillId="25" borderId="42" xfId="59" applyFont="1" applyFill="1" applyBorder="1" applyAlignment="1" applyProtection="1">
      <alignment horizontal="center"/>
      <protection locked="0"/>
    </xf>
    <xf numFmtId="0" fontId="34" fillId="26" borderId="88" xfId="0" applyFont="1" applyFill="1" applyBorder="1" applyAlignment="1" applyProtection="1">
      <alignment horizontal="left"/>
      <protection locked="0"/>
    </xf>
    <xf numFmtId="0" fontId="34" fillId="25" borderId="61" xfId="0" applyFont="1" applyFill="1" applyBorder="1" applyAlignment="1">
      <alignment wrapText="1" shrinkToFit="1"/>
    </xf>
    <xf numFmtId="0" fontId="24" fillId="25" borderId="55" xfId="0" applyFont="1" applyFill="1" applyBorder="1" applyAlignment="1">
      <alignment horizontal="center" shrinkToFit="1"/>
    </xf>
    <xf numFmtId="0" fontId="34" fillId="25" borderId="61" xfId="0" applyFont="1" applyFill="1" applyBorder="1" applyAlignment="1">
      <alignment horizontal="left" vertical="center" wrapText="1" shrinkToFit="1"/>
    </xf>
    <xf numFmtId="0" fontId="34" fillId="25" borderId="61" xfId="0" applyFont="1" applyFill="1" applyBorder="1" applyAlignment="1">
      <alignment vertical="center"/>
    </xf>
    <xf numFmtId="0" fontId="34" fillId="25" borderId="14" xfId="60" applyFont="1" applyFill="1" applyBorder="1" applyAlignment="1" applyProtection="1">
      <alignment horizontal="center"/>
      <protection locked="0"/>
    </xf>
    <xf numFmtId="0" fontId="34" fillId="25" borderId="15" xfId="60" applyFont="1" applyFill="1" applyBorder="1" applyAlignment="1" applyProtection="1">
      <alignment horizontal="center"/>
      <protection locked="0"/>
    </xf>
    <xf numFmtId="0" fontId="34" fillId="25" borderId="30" xfId="60" applyFont="1" applyFill="1" applyBorder="1" applyAlignment="1" applyProtection="1">
      <alignment horizontal="center"/>
      <protection locked="0"/>
    </xf>
    <xf numFmtId="1" fontId="34" fillId="25" borderId="29" xfId="60" applyNumberFormat="1" applyFont="1" applyFill="1" applyBorder="1" applyAlignment="1" applyProtection="1">
      <alignment horizontal="center"/>
      <protection/>
    </xf>
    <xf numFmtId="1" fontId="34" fillId="25" borderId="17" xfId="60" applyNumberFormat="1" applyFont="1" applyFill="1" applyBorder="1" applyAlignment="1" applyProtection="1">
      <alignment horizontal="center"/>
      <protection/>
    </xf>
    <xf numFmtId="1" fontId="34" fillId="25" borderId="18" xfId="60" applyNumberFormat="1" applyFont="1" applyFill="1" applyBorder="1" applyAlignment="1" applyProtection="1">
      <alignment horizontal="center" vertical="center" shrinkToFit="1"/>
      <protection/>
    </xf>
    <xf numFmtId="0" fontId="34" fillId="25" borderId="20" xfId="60" applyFont="1" applyFill="1" applyBorder="1" applyAlignment="1" applyProtection="1">
      <alignment horizontal="center"/>
      <protection locked="0"/>
    </xf>
    <xf numFmtId="0" fontId="34" fillId="25" borderId="62" xfId="60" applyFont="1" applyFill="1" applyBorder="1" applyAlignment="1" applyProtection="1">
      <alignment horizontal="center"/>
      <protection locked="0"/>
    </xf>
    <xf numFmtId="1" fontId="34" fillId="25" borderId="19" xfId="60" applyNumberFormat="1" applyFont="1" applyFill="1" applyBorder="1" applyAlignment="1" applyProtection="1">
      <alignment horizontal="center"/>
      <protection/>
    </xf>
    <xf numFmtId="1" fontId="34" fillId="25" borderId="19" xfId="60" applyNumberFormat="1" applyFont="1" applyFill="1" applyBorder="1" applyAlignment="1" applyProtection="1">
      <alignment horizontal="center"/>
      <protection locked="0"/>
    </xf>
    <xf numFmtId="0" fontId="34" fillId="25" borderId="19" xfId="60" applyFont="1" applyFill="1" applyBorder="1" applyAlignment="1" applyProtection="1">
      <alignment horizontal="center"/>
      <protection locked="0"/>
    </xf>
    <xf numFmtId="0" fontId="34" fillId="25" borderId="42" xfId="60" applyFont="1" applyFill="1" applyBorder="1" applyAlignment="1" applyProtection="1">
      <alignment horizontal="center"/>
      <protection locked="0"/>
    </xf>
    <xf numFmtId="0" fontId="34" fillId="25" borderId="61" xfId="0" applyFont="1" applyFill="1" applyBorder="1" applyAlignment="1">
      <alignment shrinkToFit="1"/>
    </xf>
    <xf numFmtId="0" fontId="24" fillId="25" borderId="55" xfId="0" applyFont="1" applyFill="1" applyBorder="1" applyAlignment="1">
      <alignment horizontal="center" shrinkToFit="1"/>
    </xf>
    <xf numFmtId="0" fontId="34" fillId="25" borderId="61" xfId="0" applyFont="1" applyFill="1" applyBorder="1" applyAlignment="1">
      <alignment vertical="center"/>
    </xf>
    <xf numFmtId="0" fontId="30" fillId="25" borderId="61" xfId="0" applyFont="1" applyFill="1" applyBorder="1" applyAlignment="1">
      <alignment vertical="center"/>
    </xf>
    <xf numFmtId="0" fontId="30" fillId="25" borderId="61" xfId="0" applyFont="1" applyFill="1" applyBorder="1" applyAlignment="1">
      <alignment shrinkToFit="1"/>
    </xf>
    <xf numFmtId="0" fontId="30" fillId="25" borderId="99" xfId="59" applyFont="1" applyFill="1" applyBorder="1" applyProtection="1">
      <alignment/>
      <protection/>
    </xf>
    <xf numFmtId="0" fontId="30" fillId="25" borderId="98" xfId="0" applyFont="1" applyFill="1" applyBorder="1" applyAlignment="1">
      <alignment shrinkToFit="1"/>
    </xf>
    <xf numFmtId="0" fontId="30" fillId="25" borderId="61" xfId="59" applyFont="1" applyFill="1" applyBorder="1" applyProtection="1">
      <alignment/>
      <protection/>
    </xf>
    <xf numFmtId="1" fontId="34" fillId="25" borderId="14" xfId="60" applyNumberFormat="1" applyFont="1" applyFill="1" applyBorder="1" applyAlignment="1" applyProtection="1">
      <alignment horizontal="center"/>
      <protection locked="0"/>
    </xf>
    <xf numFmtId="1" fontId="34" fillId="25" borderId="41" xfId="60" applyNumberFormat="1" applyFont="1" applyFill="1" applyBorder="1" applyAlignment="1" applyProtection="1">
      <alignment horizontal="center"/>
      <protection/>
    </xf>
    <xf numFmtId="1" fontId="34" fillId="25" borderId="24" xfId="60" applyNumberFormat="1" applyFont="1" applyFill="1" applyBorder="1" applyAlignment="1" applyProtection="1">
      <alignment horizontal="center"/>
      <protection/>
    </xf>
    <xf numFmtId="1" fontId="34" fillId="25" borderId="69" xfId="60" applyNumberFormat="1" applyFont="1" applyFill="1" applyBorder="1" applyAlignment="1" applyProtection="1">
      <alignment horizontal="center" vertical="center" shrinkToFit="1"/>
      <protection/>
    </xf>
    <xf numFmtId="0" fontId="34" fillId="0" borderId="24" xfId="60" applyFont="1" applyFill="1" applyBorder="1" applyAlignment="1" applyProtection="1">
      <alignment horizontal="center"/>
      <protection locked="0"/>
    </xf>
    <xf numFmtId="1" fontId="34" fillId="25" borderId="18" xfId="59" applyNumberFormat="1" applyFont="1" applyFill="1" applyBorder="1" applyAlignment="1" applyProtection="1">
      <alignment horizontal="center" shrinkToFit="1"/>
      <protection/>
    </xf>
    <xf numFmtId="0" fontId="34" fillId="25" borderId="99" xfId="59" applyFont="1" applyFill="1" applyBorder="1">
      <alignment/>
      <protection/>
    </xf>
    <xf numFmtId="1" fontId="34" fillId="25" borderId="19" xfId="59" applyNumberFormat="1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>
      <alignment horizontal="center"/>
      <protection/>
    </xf>
    <xf numFmtId="0" fontId="24" fillId="4" borderId="82" xfId="59" applyFont="1" applyFill="1" applyBorder="1" applyAlignment="1" applyProtection="1">
      <alignment horizontal="center"/>
      <protection/>
    </xf>
    <xf numFmtId="1" fontId="32" fillId="4" borderId="114" xfId="59" applyNumberFormat="1" applyFont="1" applyFill="1" applyBorder="1" applyAlignment="1" applyProtection="1">
      <alignment horizontal="center"/>
      <protection/>
    </xf>
    <xf numFmtId="1" fontId="25" fillId="4" borderId="114" xfId="59" applyNumberFormat="1" applyFont="1" applyFill="1" applyBorder="1" applyAlignment="1" applyProtection="1">
      <alignment horizontal="center"/>
      <protection/>
    </xf>
    <xf numFmtId="0" fontId="24" fillId="4" borderId="106" xfId="59" applyFont="1" applyFill="1" applyBorder="1" applyAlignment="1" applyProtection="1">
      <alignment horizontal="center"/>
      <protection/>
    </xf>
    <xf numFmtId="0" fontId="30" fillId="0" borderId="0" xfId="60" applyFont="1" applyFill="1" applyBorder="1" applyAlignment="1">
      <alignment horizontal="center"/>
      <protection/>
    </xf>
    <xf numFmtId="16" fontId="32" fillId="7" borderId="29" xfId="60" applyNumberFormat="1" applyFont="1" applyFill="1" applyBorder="1" applyAlignment="1" applyProtection="1" quotePrefix="1">
      <alignment horizontal="center"/>
      <protection/>
    </xf>
    <xf numFmtId="16" fontId="32" fillId="4" borderId="55" xfId="60" applyNumberFormat="1" applyFont="1" applyFill="1" applyBorder="1" applyAlignment="1" applyProtection="1" quotePrefix="1">
      <alignment horizontal="center"/>
      <protection/>
    </xf>
    <xf numFmtId="0" fontId="34" fillId="4" borderId="82" xfId="60" applyFont="1" applyFill="1" applyBorder="1" applyAlignment="1" applyProtection="1">
      <alignment horizontal="center"/>
      <protection/>
    </xf>
    <xf numFmtId="1" fontId="32" fillId="4" borderId="114" xfId="60" applyNumberFormat="1" applyFont="1" applyFill="1" applyBorder="1" applyAlignment="1" applyProtection="1">
      <alignment horizontal="center"/>
      <protection/>
    </xf>
    <xf numFmtId="0" fontId="28" fillId="4" borderId="58" xfId="60" applyFont="1" applyFill="1" applyBorder="1" applyAlignment="1" applyProtection="1">
      <alignment horizontal="center"/>
      <protection/>
    </xf>
    <xf numFmtId="1" fontId="25" fillId="4" borderId="114" xfId="60" applyNumberFormat="1" applyFont="1" applyFill="1" applyBorder="1" applyAlignment="1" applyProtection="1">
      <alignment horizontal="center"/>
      <protection/>
    </xf>
    <xf numFmtId="0" fontId="34" fillId="4" borderId="106" xfId="60" applyFont="1" applyFill="1" applyBorder="1" applyAlignment="1" applyProtection="1">
      <alignment horizontal="center"/>
      <protection/>
    </xf>
    <xf numFmtId="0" fontId="24" fillId="4" borderId="60" xfId="60" applyFont="1" applyFill="1" applyBorder="1" applyAlignment="1" applyProtection="1">
      <alignment horizontal="center"/>
      <protection/>
    </xf>
    <xf numFmtId="0" fontId="24" fillId="0" borderId="55" xfId="56" applyFont="1" applyFill="1" applyBorder="1" applyAlignment="1">
      <alignment horizontal="center" shrinkToFit="1"/>
      <protection/>
    </xf>
    <xf numFmtId="0" fontId="24" fillId="0" borderId="56" xfId="56" applyFont="1" applyFill="1" applyBorder="1" applyAlignment="1">
      <alignment horizontal="center" shrinkToFit="1"/>
      <protection/>
    </xf>
    <xf numFmtId="0" fontId="34" fillId="4" borderId="82" xfId="60" applyFont="1" applyFill="1" applyBorder="1" applyAlignment="1" applyProtection="1">
      <alignment horizontal="center" vertical="center" wrapText="1"/>
      <protection/>
    </xf>
    <xf numFmtId="0" fontId="34" fillId="4" borderId="107" xfId="60" applyFont="1" applyFill="1" applyBorder="1" applyAlignment="1" applyProtection="1">
      <alignment horizontal="center" vertical="center" wrapText="1"/>
      <protection/>
    </xf>
    <xf numFmtId="0" fontId="24" fillId="4" borderId="72" xfId="60" applyFont="1" applyFill="1" applyBorder="1" applyAlignment="1" applyProtection="1">
      <alignment horizontal="center"/>
      <protection/>
    </xf>
    <xf numFmtId="0" fontId="24" fillId="27" borderId="55" xfId="56" applyFont="1" applyFill="1" applyBorder="1" applyAlignment="1">
      <alignment horizontal="center" vertical="center" shrinkToFit="1"/>
      <protection/>
    </xf>
    <xf numFmtId="0" fontId="34" fillId="4" borderId="29" xfId="60" applyFont="1" applyFill="1" applyBorder="1" applyAlignment="1" applyProtection="1">
      <alignment horizontal="center"/>
      <protection/>
    </xf>
    <xf numFmtId="0" fontId="34" fillId="4" borderId="41" xfId="60" applyFont="1" applyFill="1" applyBorder="1" applyAlignment="1" applyProtection="1">
      <alignment horizontal="center"/>
      <protection/>
    </xf>
    <xf numFmtId="0" fontId="34" fillId="7" borderId="41" xfId="60" applyFont="1" applyFill="1" applyBorder="1" applyAlignment="1" applyProtection="1">
      <alignment horizontal="center"/>
      <protection/>
    </xf>
    <xf numFmtId="0" fontId="34" fillId="4" borderId="45" xfId="60" applyFont="1" applyFill="1" applyBorder="1" applyAlignment="1" applyProtection="1">
      <alignment horizontal="center"/>
      <protection/>
    </xf>
    <xf numFmtId="0" fontId="34" fillId="0" borderId="55" xfId="59" applyFont="1" applyFill="1" applyBorder="1" applyAlignment="1" applyProtection="1">
      <alignment horizontal="left" vertical="center" wrapText="1"/>
      <protection locked="0"/>
    </xf>
    <xf numFmtId="0" fontId="34" fillId="0" borderId="31" xfId="59" applyFont="1" applyFill="1" applyBorder="1" applyAlignment="1" applyProtection="1">
      <alignment horizontal="left" vertical="center" wrapText="1"/>
      <protection locked="0"/>
    </xf>
    <xf numFmtId="0" fontId="34" fillId="0" borderId="115" xfId="59" applyFont="1" applyFill="1" applyBorder="1" applyAlignment="1" applyProtection="1">
      <alignment horizontal="left" vertical="center" wrapText="1"/>
      <protection locked="0"/>
    </xf>
    <xf numFmtId="0" fontId="17" fillId="0" borderId="0" xfId="59" applyFill="1" applyBorder="1" applyProtection="1">
      <alignment/>
      <protection locked="0"/>
    </xf>
    <xf numFmtId="1" fontId="17" fillId="0" borderId="0" xfId="59" applyNumberFormat="1" applyFill="1" applyBorder="1">
      <alignment/>
      <protection/>
    </xf>
    <xf numFmtId="0" fontId="34" fillId="25" borderId="16" xfId="60" applyFont="1" applyFill="1" applyBorder="1" applyAlignment="1" applyProtection="1">
      <alignment horizontal="center"/>
      <protection locked="0"/>
    </xf>
    <xf numFmtId="0" fontId="34" fillId="25" borderId="20" xfId="60" applyFont="1" applyFill="1" applyBorder="1" applyAlignment="1" applyProtection="1">
      <alignment horizontal="center"/>
      <protection locked="0"/>
    </xf>
    <xf numFmtId="1" fontId="30" fillId="0" borderId="14" xfId="0" applyNumberFormat="1" applyFont="1" applyBorder="1" applyAlignment="1" applyProtection="1">
      <alignment horizontal="center"/>
      <protection locked="0"/>
    </xf>
    <xf numFmtId="1" fontId="30" fillId="0" borderId="17" xfId="0" applyNumberFormat="1" applyFont="1" applyBorder="1" applyAlignment="1">
      <alignment horizontal="center"/>
    </xf>
    <xf numFmtId="1" fontId="30" fillId="0" borderId="17" xfId="0" applyNumberFormat="1" applyFont="1" applyBorder="1" applyAlignment="1" applyProtection="1">
      <alignment horizontal="center"/>
      <protection locked="0"/>
    </xf>
    <xf numFmtId="0" fontId="30" fillId="0" borderId="88" xfId="0" applyFont="1" applyBorder="1" applyAlignment="1" applyProtection="1">
      <alignment horizontal="center"/>
      <protection locked="0"/>
    </xf>
    <xf numFmtId="1" fontId="30" fillId="0" borderId="35" xfId="0" applyNumberFormat="1" applyFont="1" applyBorder="1" applyAlignment="1" applyProtection="1">
      <alignment horizontal="center"/>
      <protection locked="0"/>
    </xf>
    <xf numFmtId="1" fontId="30" fillId="0" borderId="116" xfId="0" applyNumberFormat="1" applyFont="1" applyBorder="1" applyAlignment="1">
      <alignment horizontal="center"/>
    </xf>
    <xf numFmtId="1" fontId="30" fillId="0" borderId="116" xfId="0" applyNumberFormat="1" applyFont="1" applyBorder="1" applyAlignment="1" applyProtection="1">
      <alignment horizontal="center"/>
      <protection locked="0"/>
    </xf>
    <xf numFmtId="0" fontId="30" fillId="0" borderId="117" xfId="0" applyFont="1" applyBorder="1" applyAlignment="1" applyProtection="1">
      <alignment horizontal="center"/>
      <protection locked="0"/>
    </xf>
    <xf numFmtId="1" fontId="30" fillId="28" borderId="35" xfId="0" applyNumberFormat="1" applyFont="1" applyFill="1" applyBorder="1" applyAlignment="1" applyProtection="1">
      <alignment horizontal="center"/>
      <protection locked="0"/>
    </xf>
    <xf numFmtId="1" fontId="30" fillId="28" borderId="116" xfId="0" applyNumberFormat="1" applyFont="1" applyFill="1" applyBorder="1" applyAlignment="1">
      <alignment horizontal="center"/>
    </xf>
    <xf numFmtId="1" fontId="30" fillId="28" borderId="116" xfId="0" applyNumberFormat="1" applyFont="1" applyFill="1" applyBorder="1" applyAlignment="1" applyProtection="1">
      <alignment horizontal="center"/>
      <protection locked="0"/>
    </xf>
    <xf numFmtId="0" fontId="30" fillId="28" borderId="117" xfId="0" applyFont="1" applyFill="1" applyBorder="1" applyAlignment="1" applyProtection="1">
      <alignment horizontal="center"/>
      <protection locked="0"/>
    </xf>
    <xf numFmtId="0" fontId="34" fillId="0" borderId="14" xfId="0" applyFont="1" applyBorder="1" applyAlignment="1" applyProtection="1">
      <alignment horizontal="center"/>
      <protection locked="0"/>
    </xf>
    <xf numFmtId="1" fontId="34" fillId="0" borderId="17" xfId="0" applyNumberFormat="1" applyFont="1" applyBorder="1" applyAlignment="1">
      <alignment horizontal="center"/>
    </xf>
    <xf numFmtId="0" fontId="34" fillId="0" borderId="17" xfId="0" applyFont="1" applyBorder="1" applyAlignment="1" applyProtection="1">
      <alignment horizontal="center"/>
      <protection locked="0"/>
    </xf>
    <xf numFmtId="0" fontId="64" fillId="0" borderId="0" xfId="60" applyFont="1">
      <alignment/>
      <protection/>
    </xf>
    <xf numFmtId="0" fontId="30" fillId="4" borderId="61" xfId="60" applyFont="1" applyFill="1" applyBorder="1" applyAlignment="1" applyProtection="1">
      <alignment horizontal="center"/>
      <protection locked="0"/>
    </xf>
    <xf numFmtId="1" fontId="34" fillId="25" borderId="15" xfId="60" applyNumberFormat="1" applyFont="1" applyFill="1" applyBorder="1" applyAlignment="1" applyProtection="1">
      <alignment horizontal="center"/>
      <protection/>
    </xf>
    <xf numFmtId="1" fontId="34" fillId="25" borderId="17" xfId="60" applyNumberFormat="1" applyFont="1" applyFill="1" applyBorder="1" applyAlignment="1" applyProtection="1">
      <alignment horizontal="center"/>
      <protection/>
    </xf>
    <xf numFmtId="1" fontId="34" fillId="25" borderId="18" xfId="60" applyNumberFormat="1" applyFont="1" applyFill="1" applyBorder="1" applyAlignment="1" applyProtection="1">
      <alignment horizontal="center" vertical="center" shrinkToFit="1"/>
      <protection/>
    </xf>
    <xf numFmtId="0" fontId="0" fillId="0" borderId="16" xfId="59" applyFont="1" applyFill="1" applyBorder="1" applyAlignment="1" applyProtection="1">
      <alignment horizontal="center" vertical="center"/>
      <protection locked="0"/>
    </xf>
    <xf numFmtId="0" fontId="34" fillId="25" borderId="30" xfId="60" applyFont="1" applyFill="1" applyBorder="1" applyAlignment="1" applyProtection="1">
      <alignment horizontal="center"/>
      <protection locked="0"/>
    </xf>
    <xf numFmtId="0" fontId="34" fillId="25" borderId="42" xfId="60" applyFont="1" applyFill="1" applyBorder="1" applyAlignment="1" applyProtection="1">
      <alignment horizontal="center"/>
      <protection locked="0"/>
    </xf>
    <xf numFmtId="0" fontId="34" fillId="0" borderId="16" xfId="60" applyFont="1" applyFill="1" applyBorder="1" applyAlignment="1" applyProtection="1">
      <alignment horizontal="center"/>
      <protection locked="0"/>
    </xf>
    <xf numFmtId="0" fontId="34" fillId="0" borderId="20" xfId="60" applyFont="1" applyFill="1" applyBorder="1" applyAlignment="1" applyProtection="1">
      <alignment horizontal="center"/>
      <protection locked="0"/>
    </xf>
    <xf numFmtId="0" fontId="34" fillId="0" borderId="42" xfId="60" applyFont="1" applyFill="1" applyBorder="1" applyAlignment="1" applyProtection="1">
      <alignment horizontal="center"/>
      <protection locked="0"/>
    </xf>
    <xf numFmtId="0" fontId="34" fillId="0" borderId="61" xfId="0" applyFont="1" applyFill="1" applyBorder="1" applyAlignment="1">
      <alignment wrapText="1"/>
    </xf>
    <xf numFmtId="0" fontId="34" fillId="0" borderId="16" xfId="59" applyFont="1" applyFill="1" applyBorder="1" applyAlignment="1" applyProtection="1">
      <alignment horizontal="center"/>
      <protection locked="0"/>
    </xf>
    <xf numFmtId="0" fontId="34" fillId="0" borderId="61" xfId="0" applyFont="1" applyFill="1" applyBorder="1" applyAlignment="1">
      <alignment shrinkToFit="1"/>
    </xf>
    <xf numFmtId="0" fontId="34" fillId="0" borderId="99" xfId="59" applyFont="1" applyFill="1" applyBorder="1">
      <alignment/>
      <protection/>
    </xf>
    <xf numFmtId="0" fontId="34" fillId="0" borderId="61" xfId="0" applyFont="1" applyFill="1" applyBorder="1" applyAlignment="1">
      <alignment horizontal="left" vertical="center" wrapText="1" shrinkToFit="1"/>
    </xf>
    <xf numFmtId="0" fontId="34" fillId="0" borderId="61" xfId="0" applyFont="1" applyBorder="1" applyAlignment="1">
      <alignment/>
    </xf>
    <xf numFmtId="0" fontId="34" fillId="26" borderId="88" xfId="0" applyFont="1" applyFill="1" applyBorder="1" applyAlignment="1" applyProtection="1">
      <alignment horizontal="left"/>
      <protection locked="0"/>
    </xf>
    <xf numFmtId="0" fontId="34" fillId="25" borderId="61" xfId="59" applyFont="1" applyFill="1" applyBorder="1">
      <alignment/>
      <protection/>
    </xf>
    <xf numFmtId="0" fontId="34" fillId="25" borderId="61" xfId="59" applyFont="1" applyFill="1" applyBorder="1" applyAlignment="1">
      <alignment horizontal="left" vertical="top"/>
      <protection/>
    </xf>
    <xf numFmtId="0" fontId="34" fillId="25" borderId="61" xfId="59" applyFont="1" applyFill="1" applyBorder="1" applyAlignment="1" applyProtection="1">
      <alignment horizontal="left"/>
      <protection locked="0"/>
    </xf>
    <xf numFmtId="0" fontId="34" fillId="25" borderId="61" xfId="0" applyFont="1" applyFill="1" applyBorder="1" applyAlignment="1">
      <alignment wrapText="1" shrinkToFit="1"/>
    </xf>
    <xf numFmtId="0" fontId="34" fillId="25" borderId="61" xfId="0" applyFont="1" applyFill="1" applyBorder="1" applyAlignment="1">
      <alignment horizontal="left" vertical="center" wrapText="1" shrinkToFit="1"/>
    </xf>
    <xf numFmtId="0" fontId="24" fillId="0" borderId="2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4" borderId="29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4" borderId="29" xfId="59" applyFont="1" applyFill="1" applyBorder="1" applyAlignment="1" applyProtection="1">
      <alignment horizontal="center" vertical="center"/>
      <protection locked="0"/>
    </xf>
    <xf numFmtId="1" fontId="25" fillId="0" borderId="23" xfId="59" applyNumberFormat="1" applyFont="1" applyFill="1" applyBorder="1" applyAlignment="1" applyProtection="1">
      <alignment horizontal="center"/>
      <protection/>
    </xf>
    <xf numFmtId="1" fontId="25" fillId="0" borderId="63" xfId="59" applyNumberFormat="1" applyFont="1" applyFill="1" applyBorder="1" applyAlignment="1" applyProtection="1">
      <alignment horizontal="center"/>
      <protection/>
    </xf>
    <xf numFmtId="1" fontId="25" fillId="0" borderId="22" xfId="59" applyNumberFormat="1" applyFont="1" applyFill="1" applyBorder="1" applyAlignment="1" applyProtection="1">
      <alignment horizontal="center"/>
      <protection/>
    </xf>
    <xf numFmtId="1" fontId="25" fillId="0" borderId="21" xfId="59" applyNumberFormat="1" applyFont="1" applyFill="1" applyBorder="1" applyAlignment="1" applyProtection="1">
      <alignment horizontal="center"/>
      <protection/>
    </xf>
    <xf numFmtId="0" fontId="34" fillId="0" borderId="98" xfId="0" applyFont="1" applyFill="1" applyBorder="1" applyAlignment="1">
      <alignment horizontal="left" vertical="center" wrapText="1" shrinkToFit="1"/>
    </xf>
    <xf numFmtId="0" fontId="34" fillId="27" borderId="61" xfId="0" applyFont="1" applyFill="1" applyBorder="1" applyAlignment="1">
      <alignment shrinkToFit="1"/>
    </xf>
    <xf numFmtId="0" fontId="34" fillId="25" borderId="16" xfId="59" applyFont="1" applyFill="1" applyBorder="1" applyAlignment="1">
      <alignment horizontal="left" vertical="center"/>
      <protection/>
    </xf>
    <xf numFmtId="1" fontId="34" fillId="25" borderId="17" xfId="59" applyNumberFormat="1" applyFont="1" applyFill="1" applyBorder="1" applyAlignment="1" applyProtection="1">
      <alignment horizontal="center"/>
      <protection locked="0"/>
    </xf>
    <xf numFmtId="1" fontId="30" fillId="25" borderId="42" xfId="59" applyNumberFormat="1" applyFont="1" applyFill="1" applyBorder="1" applyAlignment="1" applyProtection="1">
      <alignment horizontal="center"/>
      <protection/>
    </xf>
    <xf numFmtId="1" fontId="34" fillId="25" borderId="24" xfId="59" applyNumberFormat="1" applyFont="1" applyFill="1" applyBorder="1" applyAlignment="1" applyProtection="1">
      <alignment horizontal="center"/>
      <protection/>
    </xf>
    <xf numFmtId="1" fontId="34" fillId="25" borderId="28" xfId="59" applyNumberFormat="1" applyFont="1" applyFill="1" applyBorder="1" applyAlignment="1" applyProtection="1">
      <alignment horizontal="center" vertical="center" shrinkToFit="1"/>
      <protection/>
    </xf>
    <xf numFmtId="1" fontId="34" fillId="0" borderId="42" xfId="59" applyNumberFormat="1" applyFont="1" applyFill="1" applyBorder="1" applyAlignment="1" applyProtection="1">
      <alignment horizontal="center" vertical="center" shrinkToFit="1"/>
      <protection/>
    </xf>
    <xf numFmtId="1" fontId="34" fillId="25" borderId="41" xfId="59" applyNumberFormat="1" applyFont="1" applyFill="1" applyBorder="1" applyAlignment="1" applyProtection="1">
      <alignment horizontal="center"/>
      <protection/>
    </xf>
    <xf numFmtId="1" fontId="34" fillId="25" borderId="118" xfId="59" applyNumberFormat="1" applyFont="1" applyFill="1" applyBorder="1" applyAlignment="1" applyProtection="1">
      <alignment horizontal="center" vertical="center" shrinkToFit="1"/>
      <protection/>
    </xf>
    <xf numFmtId="0" fontId="24" fillId="4" borderId="119" xfId="59" applyFont="1" applyFill="1" applyBorder="1" applyAlignment="1" applyProtection="1">
      <alignment horizontal="center" vertical="center" wrapText="1"/>
      <protection/>
    </xf>
    <xf numFmtId="1" fontId="34" fillId="0" borderId="24" xfId="59" applyNumberFormat="1" applyFont="1" applyFill="1" applyBorder="1" applyAlignment="1" applyProtection="1">
      <alignment horizontal="center"/>
      <protection/>
    </xf>
    <xf numFmtId="0" fontId="34" fillId="4" borderId="61" xfId="59" applyFont="1" applyFill="1" applyBorder="1" applyAlignment="1" applyProtection="1">
      <alignment horizontal="center"/>
      <protection/>
    </xf>
    <xf numFmtId="0" fontId="30" fillId="0" borderId="14" xfId="59" applyFont="1" applyFill="1" applyBorder="1" applyAlignment="1" applyProtection="1">
      <alignment horizontal="center"/>
      <protection locked="0"/>
    </xf>
    <xf numFmtId="1" fontId="34" fillId="0" borderId="15" xfId="59" applyNumberFormat="1" applyFont="1" applyFill="1" applyBorder="1" applyAlignment="1" applyProtection="1">
      <alignment horizontal="center"/>
      <protection/>
    </xf>
    <xf numFmtId="1" fontId="34" fillId="0" borderId="15" xfId="59" applyNumberFormat="1" applyFont="1" applyFill="1" applyBorder="1" applyAlignment="1" applyProtection="1">
      <alignment horizontal="center"/>
      <protection locked="0"/>
    </xf>
    <xf numFmtId="0" fontId="30" fillId="0" borderId="15" xfId="59" applyFont="1" applyFill="1" applyBorder="1" applyAlignment="1" applyProtection="1">
      <alignment horizontal="center"/>
      <protection locked="0"/>
    </xf>
    <xf numFmtId="0" fontId="30" fillId="0" borderId="16" xfId="59" applyFont="1" applyFill="1" applyBorder="1" applyAlignment="1" applyProtection="1">
      <alignment horizontal="center"/>
      <protection locked="0"/>
    </xf>
    <xf numFmtId="0" fontId="34" fillId="0" borderId="14" xfId="59" applyFont="1" applyFill="1" applyBorder="1" applyAlignment="1" applyProtection="1">
      <alignment horizontal="center"/>
      <protection locked="0"/>
    </xf>
    <xf numFmtId="0" fontId="34" fillId="0" borderId="15" xfId="59" applyFont="1" applyFill="1" applyBorder="1" applyAlignment="1" applyProtection="1">
      <alignment horizontal="center"/>
      <protection locked="0"/>
    </xf>
    <xf numFmtId="0" fontId="24" fillId="0" borderId="55" xfId="56" applyFont="1" applyFill="1" applyBorder="1" applyAlignment="1">
      <alignment horizontal="center" vertical="center"/>
      <protection/>
    </xf>
    <xf numFmtId="0" fontId="24" fillId="0" borderId="55" xfId="56" applyFont="1" applyFill="1" applyBorder="1" applyAlignment="1">
      <alignment horizontal="center" vertical="center" shrinkToFit="1"/>
      <protection/>
    </xf>
    <xf numFmtId="0" fontId="24" fillId="0" borderId="55" xfId="56" applyFont="1" applyFill="1" applyBorder="1" applyAlignment="1">
      <alignment horizontal="center" shrinkToFit="1"/>
      <protection/>
    </xf>
    <xf numFmtId="0" fontId="24" fillId="4" borderId="58" xfId="60" applyFont="1" applyFill="1" applyBorder="1" applyAlignment="1" applyProtection="1">
      <alignment horizontal="center"/>
      <protection/>
    </xf>
    <xf numFmtId="0" fontId="24" fillId="0" borderId="55" xfId="0" applyFont="1" applyFill="1" applyBorder="1" applyAlignment="1">
      <alignment horizontal="center"/>
    </xf>
    <xf numFmtId="0" fontId="24" fillId="25" borderId="55" xfId="56" applyFont="1" applyFill="1" applyBorder="1" applyAlignment="1">
      <alignment horizontal="center" vertical="center"/>
      <protection/>
    </xf>
    <xf numFmtId="0" fontId="34" fillId="25" borderId="61" xfId="56" applyFont="1" applyFill="1" applyBorder="1" applyAlignment="1">
      <alignment vertical="center"/>
      <protection/>
    </xf>
    <xf numFmtId="0" fontId="34" fillId="25" borderId="61" xfId="56" applyFont="1" applyFill="1" applyBorder="1" applyAlignment="1">
      <alignment shrinkToFit="1"/>
      <protection/>
    </xf>
    <xf numFmtId="0" fontId="30" fillId="25" borderId="62" xfId="60" applyFont="1" applyFill="1" applyBorder="1" applyAlignment="1" applyProtection="1">
      <alignment horizontal="center"/>
      <protection locked="0"/>
    </xf>
    <xf numFmtId="0" fontId="30" fillId="25" borderId="19" xfId="60" applyFont="1" applyFill="1" applyBorder="1" applyAlignment="1" applyProtection="1">
      <alignment horizontal="center"/>
      <protection locked="0"/>
    </xf>
    <xf numFmtId="0" fontId="17" fillId="25" borderId="0" xfId="60" applyFill="1">
      <alignment/>
      <protection/>
    </xf>
    <xf numFmtId="0" fontId="34" fillId="25" borderId="15" xfId="6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24" fillId="0" borderId="0" xfId="59" applyFont="1" applyFill="1" applyBorder="1" applyAlignment="1" applyProtection="1">
      <alignment horizontal="center" vertical="center"/>
      <protection locked="0"/>
    </xf>
    <xf numFmtId="0" fontId="34" fillId="0" borderId="0" xfId="59" applyFont="1" applyFill="1" applyBorder="1" applyAlignment="1" applyProtection="1">
      <alignment horizontal="center" vertical="center"/>
      <protection/>
    </xf>
    <xf numFmtId="0" fontId="34" fillId="0" borderId="0" xfId="59" applyFont="1" applyFill="1" applyBorder="1" applyAlignment="1" applyProtection="1">
      <alignment horizontal="left" vertical="center" wrapText="1"/>
      <protection locked="0"/>
    </xf>
    <xf numFmtId="0" fontId="34" fillId="29" borderId="61" xfId="0" applyFont="1" applyFill="1" applyBorder="1" applyAlignment="1" applyProtection="1">
      <alignment horizontal="center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0" fillId="28" borderId="62" xfId="0" applyFont="1" applyFill="1" applyBorder="1" applyAlignment="1" applyProtection="1">
      <alignment horizontal="center"/>
      <protection locked="0"/>
    </xf>
    <xf numFmtId="1" fontId="30" fillId="28" borderId="24" xfId="0" applyNumberFormat="1" applyFont="1" applyFill="1" applyBorder="1" applyAlignment="1">
      <alignment horizontal="center"/>
    </xf>
    <xf numFmtId="1" fontId="30" fillId="28" borderId="24" xfId="0" applyNumberFormat="1" applyFont="1" applyFill="1" applyBorder="1" applyAlignment="1" applyProtection="1">
      <alignment horizontal="center"/>
      <protection locked="0"/>
    </xf>
    <xf numFmtId="1" fontId="30" fillId="28" borderId="43" xfId="0" applyNumberFormat="1" applyFont="1" applyFill="1" applyBorder="1" applyAlignment="1">
      <alignment horizontal="center"/>
    </xf>
    <xf numFmtId="0" fontId="30" fillId="28" borderId="19" xfId="0" applyFont="1" applyFill="1" applyBorder="1" applyAlignment="1" applyProtection="1">
      <alignment horizontal="center"/>
      <protection locked="0"/>
    </xf>
    <xf numFmtId="0" fontId="30" fillId="28" borderId="24" xfId="0" applyFont="1" applyFill="1" applyBorder="1" applyAlignment="1" applyProtection="1">
      <alignment horizontal="center"/>
      <protection locked="0"/>
    </xf>
    <xf numFmtId="0" fontId="34" fillId="28" borderId="62" xfId="0" applyFont="1" applyFill="1" applyBorder="1" applyAlignment="1" applyProtection="1">
      <alignment horizontal="center"/>
      <protection locked="0"/>
    </xf>
    <xf numFmtId="1" fontId="34" fillId="28" borderId="24" xfId="0" applyNumberFormat="1" applyFont="1" applyFill="1" applyBorder="1" applyAlignment="1">
      <alignment horizontal="center"/>
    </xf>
    <xf numFmtId="0" fontId="34" fillId="28" borderId="24" xfId="0" applyFont="1" applyFill="1" applyBorder="1" applyAlignment="1" applyProtection="1">
      <alignment horizontal="center"/>
      <protection locked="0"/>
    </xf>
    <xf numFmtId="1" fontId="34" fillId="0" borderId="31" xfId="0" applyNumberFormat="1" applyFont="1" applyBorder="1" applyAlignment="1">
      <alignment horizontal="center" vertical="center" shrinkToFit="1"/>
    </xf>
    <xf numFmtId="0" fontId="34" fillId="29" borderId="98" xfId="0" applyFont="1" applyFill="1" applyBorder="1" applyAlignment="1" applyProtection="1">
      <alignment horizontal="center"/>
      <protection locked="0"/>
    </xf>
    <xf numFmtId="1" fontId="34" fillId="0" borderId="13" xfId="0" applyNumberFormat="1" applyFont="1" applyBorder="1" applyAlignment="1">
      <alignment horizontal="center" vertical="center" shrinkToFit="1"/>
    </xf>
    <xf numFmtId="0" fontId="34" fillId="0" borderId="73" xfId="0" applyFont="1" applyBorder="1" applyAlignment="1" applyProtection="1">
      <alignment horizontal="left" vertical="center" wrapText="1"/>
      <protection locked="0"/>
    </xf>
    <xf numFmtId="1" fontId="34" fillId="0" borderId="0" xfId="0" applyNumberFormat="1" applyFont="1" applyAlignment="1">
      <alignment horizontal="center" vertical="center" shrinkToFit="1"/>
    </xf>
    <xf numFmtId="1" fontId="34" fillId="0" borderId="43" xfId="0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4" borderId="61" xfId="61" applyFont="1" applyFill="1" applyBorder="1" applyAlignment="1" applyProtection="1">
      <alignment horizontal="center"/>
      <protection locked="0"/>
    </xf>
    <xf numFmtId="0" fontId="34" fillId="25" borderId="61" xfId="61" applyFont="1" applyFill="1" applyBorder="1" applyAlignment="1" applyProtection="1">
      <alignment horizontal="left"/>
      <protection locked="0"/>
    </xf>
    <xf numFmtId="0" fontId="24" fillId="25" borderId="55" xfId="58" applyFont="1" applyFill="1" applyBorder="1" applyAlignment="1">
      <alignment horizontal="center" vertical="center" shrinkToFit="1"/>
      <protection/>
    </xf>
    <xf numFmtId="0" fontId="32" fillId="4" borderId="35" xfId="61" applyFont="1" applyFill="1" applyBorder="1" applyAlignment="1" applyProtection="1">
      <alignment horizontal="center"/>
      <protection/>
    </xf>
    <xf numFmtId="0" fontId="35" fillId="0" borderId="0" xfId="59" applyFont="1">
      <alignment/>
      <protection/>
    </xf>
    <xf numFmtId="0" fontId="51" fillId="0" borderId="0" xfId="59" applyFont="1">
      <alignment/>
      <protection/>
    </xf>
    <xf numFmtId="0" fontId="17" fillId="0" borderId="0" xfId="61">
      <alignment/>
      <protection/>
    </xf>
    <xf numFmtId="0" fontId="0" fillId="0" borderId="0" xfId="61" applyFont="1">
      <alignment/>
      <protection/>
    </xf>
    <xf numFmtId="0" fontId="0" fillId="25" borderId="0" xfId="61" applyFont="1" applyFill="1">
      <alignment/>
      <protection/>
    </xf>
    <xf numFmtId="0" fontId="65" fillId="0" borderId="0" xfId="59" applyFont="1" applyBorder="1">
      <alignment/>
      <protection/>
    </xf>
    <xf numFmtId="0" fontId="66" fillId="0" borderId="0" xfId="59" applyFont="1">
      <alignment/>
      <protection/>
    </xf>
    <xf numFmtId="0" fontId="52" fillId="0" borderId="0" xfId="59" applyFont="1">
      <alignment/>
      <protection/>
    </xf>
    <xf numFmtId="0" fontId="67" fillId="0" borderId="0" xfId="59" applyFont="1">
      <alignment/>
      <protection/>
    </xf>
    <xf numFmtId="0" fontId="68" fillId="0" borderId="0" xfId="59" applyFont="1" applyBorder="1">
      <alignment/>
      <protection/>
    </xf>
    <xf numFmtId="0" fontId="53" fillId="0" borderId="0" xfId="59" applyFont="1">
      <alignment/>
      <protection/>
    </xf>
    <xf numFmtId="0" fontId="69" fillId="25" borderId="55" xfId="59" applyFont="1" applyFill="1" applyBorder="1" applyAlignment="1" applyProtection="1">
      <alignment horizontal="center"/>
      <protection locked="0"/>
    </xf>
    <xf numFmtId="0" fontId="70" fillId="0" borderId="0" xfId="59" applyFont="1">
      <alignment/>
      <protection/>
    </xf>
    <xf numFmtId="0" fontId="71" fillId="0" borderId="0" xfId="60" applyFont="1">
      <alignment/>
      <protection/>
    </xf>
    <xf numFmtId="0" fontId="72" fillId="0" borderId="0" xfId="61" applyFont="1">
      <alignment/>
      <protection/>
    </xf>
    <xf numFmtId="0" fontId="70" fillId="0" borderId="0" xfId="59" applyFont="1">
      <alignment/>
      <protection/>
    </xf>
    <xf numFmtId="44" fontId="17" fillId="0" borderId="0" xfId="63" applyFont="1" applyAlignment="1">
      <alignment/>
    </xf>
    <xf numFmtId="1" fontId="34" fillId="25" borderId="15" xfId="59" applyNumberFormat="1" applyFont="1" applyFill="1" applyBorder="1" applyAlignment="1" applyProtection="1">
      <alignment horizontal="center" vertical="center"/>
      <protection/>
    </xf>
    <xf numFmtId="0" fontId="34" fillId="25" borderId="30" xfId="59" applyFont="1" applyFill="1" applyBorder="1" applyAlignment="1" applyProtection="1">
      <alignment horizontal="center" vertical="center"/>
      <protection locked="0"/>
    </xf>
    <xf numFmtId="1" fontId="34" fillId="25" borderId="17" xfId="59" applyNumberFormat="1" applyFont="1" applyFill="1" applyBorder="1" applyAlignment="1" applyProtection="1">
      <alignment horizontal="center" vertical="center"/>
      <protection/>
    </xf>
    <xf numFmtId="1" fontId="34" fillId="25" borderId="30" xfId="59" applyNumberFormat="1" applyFont="1" applyFill="1" applyBorder="1" applyAlignment="1" applyProtection="1">
      <alignment horizontal="center" vertical="center"/>
      <protection/>
    </xf>
    <xf numFmtId="1" fontId="34" fillId="25" borderId="29" xfId="59" applyNumberFormat="1" applyFont="1" applyFill="1" applyBorder="1" applyAlignment="1" applyProtection="1">
      <alignment horizontal="center" vertical="center"/>
      <protection/>
    </xf>
    <xf numFmtId="0" fontId="30" fillId="25" borderId="30" xfId="59" applyFont="1" applyFill="1" applyBorder="1" applyAlignment="1" applyProtection="1">
      <alignment horizontal="center" vertical="center" wrapText="1"/>
      <protection locked="0"/>
    </xf>
    <xf numFmtId="0" fontId="24" fillId="25" borderId="29" xfId="0" applyFont="1" applyFill="1" applyBorder="1" applyAlignment="1">
      <alignment horizontal="center"/>
    </xf>
    <xf numFmtId="0" fontId="24" fillId="25" borderId="29" xfId="0" applyFont="1" applyFill="1" applyBorder="1" applyAlignment="1">
      <alignment horizontal="center" vertical="center"/>
    </xf>
    <xf numFmtId="0" fontId="24" fillId="25" borderId="29" xfId="59" applyFont="1" applyFill="1" applyBorder="1" applyAlignment="1" applyProtection="1">
      <alignment horizontal="center" vertical="center"/>
      <protection locked="0"/>
    </xf>
    <xf numFmtId="0" fontId="24" fillId="25" borderId="55" xfId="59" applyFont="1" applyFill="1" applyBorder="1" applyAlignment="1" applyProtection="1">
      <alignment horizontal="center" vertical="center"/>
      <protection locked="0"/>
    </xf>
    <xf numFmtId="0" fontId="34" fillId="25" borderId="73" xfId="0" applyFont="1" applyFill="1" applyBorder="1" applyAlignment="1" applyProtection="1">
      <alignment horizontal="left" vertical="center"/>
      <protection locked="0"/>
    </xf>
    <xf numFmtId="0" fontId="34" fillId="25" borderId="73" xfId="0" applyFont="1" applyFill="1" applyBorder="1" applyAlignment="1" applyProtection="1">
      <alignment horizontal="left" vertical="center" wrapText="1"/>
      <protection locked="0"/>
    </xf>
    <xf numFmtId="0" fontId="34" fillId="26" borderId="73" xfId="0" applyFont="1" applyFill="1" applyBorder="1" applyAlignment="1" applyProtection="1">
      <alignment horizontal="left" vertical="center" wrapText="1"/>
      <protection locked="0"/>
    </xf>
    <xf numFmtId="0" fontId="24" fillId="26" borderId="70" xfId="0" applyFont="1" applyFill="1" applyBorder="1" applyAlignment="1">
      <alignment horizontal="center" vertical="center"/>
    </xf>
    <xf numFmtId="0" fontId="24" fillId="25" borderId="70" xfId="0" applyFont="1" applyFill="1" applyBorder="1" applyAlignment="1" applyProtection="1">
      <alignment horizontal="center" vertical="center"/>
      <protection locked="0"/>
    </xf>
    <xf numFmtId="0" fontId="24" fillId="26" borderId="70" xfId="0" applyFont="1" applyFill="1" applyBorder="1" applyAlignment="1" applyProtection="1">
      <alignment horizontal="center" vertical="center"/>
      <protection locked="0"/>
    </xf>
    <xf numFmtId="0" fontId="34" fillId="25" borderId="15" xfId="59" applyFont="1" applyFill="1" applyBorder="1" applyAlignment="1" applyProtection="1">
      <alignment horizontal="center"/>
      <protection/>
    </xf>
    <xf numFmtId="0" fontId="30" fillId="25" borderId="17" xfId="59" applyFont="1" applyFill="1" applyBorder="1" applyAlignment="1" applyProtection="1">
      <alignment horizontal="center"/>
      <protection locked="0"/>
    </xf>
    <xf numFmtId="0" fontId="34" fillId="25" borderId="30" xfId="59" applyFont="1" applyFill="1" applyBorder="1" applyAlignment="1" applyProtection="1">
      <alignment horizontal="left" vertical="center" wrapText="1"/>
      <protection locked="0"/>
    </xf>
    <xf numFmtId="0" fontId="24" fillId="25" borderId="58" xfId="0" applyFont="1" applyFill="1" applyBorder="1" applyAlignment="1">
      <alignment horizontal="center" vertical="center" shrinkToFit="1"/>
    </xf>
    <xf numFmtId="0" fontId="34" fillId="25" borderId="98" xfId="0" applyFont="1" applyFill="1" applyBorder="1" applyAlignment="1">
      <alignment horizontal="left" vertical="center" wrapText="1" shrinkToFit="1"/>
    </xf>
    <xf numFmtId="0" fontId="32" fillId="25" borderId="35" xfId="59" applyFont="1" applyFill="1" applyBorder="1" applyAlignment="1" applyProtection="1">
      <alignment horizontal="center"/>
      <protection/>
    </xf>
    <xf numFmtId="0" fontId="30" fillId="26" borderId="117" xfId="0" applyFont="1" applyFill="1" applyBorder="1" applyAlignment="1" applyProtection="1">
      <alignment horizontal="center"/>
      <protection locked="0"/>
    </xf>
    <xf numFmtId="0" fontId="24" fillId="25" borderId="55" xfId="56" applyFont="1" applyFill="1" applyBorder="1" applyAlignment="1">
      <alignment horizontal="center" vertical="center" shrinkToFit="1"/>
      <protection/>
    </xf>
    <xf numFmtId="0" fontId="34" fillId="25" borderId="61" xfId="60" applyFont="1" applyFill="1" applyBorder="1" applyAlignment="1" applyProtection="1">
      <alignment horizontal="center"/>
      <protection locked="0"/>
    </xf>
    <xf numFmtId="0" fontId="34" fillId="25" borderId="61" xfId="60" applyFont="1" applyFill="1" applyBorder="1" applyAlignment="1" applyProtection="1">
      <alignment horizontal="left"/>
      <protection locked="0"/>
    </xf>
    <xf numFmtId="0" fontId="24" fillId="25" borderId="55" xfId="56" applyFont="1" applyFill="1" applyBorder="1" applyAlignment="1">
      <alignment horizontal="center" vertical="center" shrinkToFit="1"/>
      <protection/>
    </xf>
    <xf numFmtId="0" fontId="30" fillId="25" borderId="16" xfId="60" applyFont="1" applyFill="1" applyBorder="1" applyAlignment="1" applyProtection="1">
      <alignment horizontal="center"/>
      <protection locked="0"/>
    </xf>
    <xf numFmtId="0" fontId="24" fillId="25" borderId="55" xfId="56" applyFont="1" applyFill="1" applyBorder="1" applyAlignment="1">
      <alignment horizontal="center" shrinkToFit="1"/>
      <protection/>
    </xf>
    <xf numFmtId="1" fontId="30" fillId="25" borderId="15" xfId="60" applyNumberFormat="1" applyFont="1" applyFill="1" applyBorder="1" applyAlignment="1" applyProtection="1">
      <alignment horizontal="center"/>
      <protection/>
    </xf>
    <xf numFmtId="0" fontId="34" fillId="25" borderId="15" xfId="60" applyFont="1" applyFill="1" applyBorder="1" applyAlignment="1" applyProtection="1">
      <alignment horizontal="center"/>
      <protection/>
    </xf>
    <xf numFmtId="0" fontId="34" fillId="25" borderId="61" xfId="0" applyFont="1" applyFill="1" applyBorder="1" applyAlignment="1">
      <alignment shrinkToFit="1"/>
    </xf>
    <xf numFmtId="1" fontId="30" fillId="25" borderId="18" xfId="59" applyNumberFormat="1" applyFont="1" applyFill="1" applyBorder="1" applyAlignment="1" applyProtection="1">
      <alignment horizontal="center"/>
      <protection/>
    </xf>
    <xf numFmtId="0" fontId="34" fillId="25" borderId="17" xfId="59" applyFont="1" applyFill="1" applyBorder="1" applyAlignment="1" applyProtection="1">
      <alignment horizontal="center"/>
      <protection locked="0"/>
    </xf>
    <xf numFmtId="0" fontId="30" fillId="25" borderId="117" xfId="0" applyFont="1" applyFill="1" applyBorder="1" applyAlignment="1" applyProtection="1">
      <alignment horizontal="center"/>
      <protection locked="0"/>
    </xf>
    <xf numFmtId="0" fontId="30" fillId="25" borderId="15" xfId="59" applyFont="1" applyFill="1" applyBorder="1" applyAlignment="1" applyProtection="1">
      <alignment horizontal="center"/>
      <protection/>
    </xf>
    <xf numFmtId="0" fontId="41" fillId="25" borderId="55" xfId="0" applyFont="1" applyFill="1" applyBorder="1" applyAlignment="1">
      <alignment horizontal="center" vertical="center" shrinkToFit="1"/>
    </xf>
    <xf numFmtId="0" fontId="24" fillId="25" borderId="56" xfId="0" applyFont="1" applyFill="1" applyBorder="1" applyAlignment="1">
      <alignment horizontal="center" shrinkToFit="1"/>
    </xf>
    <xf numFmtId="0" fontId="34" fillId="25" borderId="99" xfId="59" applyFont="1" applyFill="1" applyBorder="1" applyAlignment="1" applyProtection="1">
      <alignment horizontal="center"/>
      <protection locked="0"/>
    </xf>
    <xf numFmtId="0" fontId="34" fillId="25" borderId="99" xfId="59" applyFont="1" applyFill="1" applyBorder="1" applyAlignment="1" applyProtection="1">
      <alignment horizontal="left"/>
      <protection locked="0"/>
    </xf>
    <xf numFmtId="0" fontId="34" fillId="25" borderId="19" xfId="59" applyFont="1" applyFill="1" applyBorder="1" applyAlignment="1" applyProtection="1">
      <alignment horizontal="center"/>
      <protection/>
    </xf>
    <xf numFmtId="0" fontId="34" fillId="25" borderId="24" xfId="59" applyFont="1" applyFill="1" applyBorder="1" applyAlignment="1" applyProtection="1">
      <alignment horizontal="center"/>
      <protection locked="0"/>
    </xf>
    <xf numFmtId="0" fontId="24" fillId="0" borderId="55" xfId="59" applyFont="1" applyFill="1" applyBorder="1" applyAlignment="1" applyProtection="1">
      <alignment horizontal="center"/>
      <protection locked="0"/>
    </xf>
    <xf numFmtId="0" fontId="24" fillId="25" borderId="55" xfId="59" applyFont="1" applyFill="1" applyBorder="1" applyAlignment="1" applyProtection="1">
      <alignment horizontal="center"/>
      <protection locked="0"/>
    </xf>
    <xf numFmtId="0" fontId="24" fillId="0" borderId="55" xfId="60" applyFont="1" applyFill="1" applyBorder="1" applyAlignment="1" applyProtection="1">
      <alignment horizontal="center"/>
      <protection locked="0"/>
    </xf>
    <xf numFmtId="1" fontId="49" fillId="25" borderId="15" xfId="59" applyNumberFormat="1" applyFont="1" applyFill="1" applyBorder="1" applyAlignment="1" applyProtection="1">
      <alignment horizontal="center"/>
      <protection/>
    </xf>
    <xf numFmtId="1" fontId="34" fillId="25" borderId="68" xfId="59" applyNumberFormat="1" applyFont="1" applyFill="1" applyBorder="1" applyAlignment="1" applyProtection="1">
      <alignment horizontal="center"/>
      <protection/>
    </xf>
    <xf numFmtId="0" fontId="34" fillId="25" borderId="35" xfId="59" applyFont="1" applyFill="1" applyBorder="1" applyAlignment="1" applyProtection="1">
      <alignment horizontal="center"/>
      <protection locked="0"/>
    </xf>
    <xf numFmtId="0" fontId="34" fillId="25" borderId="68" xfId="59" applyFont="1" applyFill="1" applyBorder="1" applyAlignment="1" applyProtection="1">
      <alignment horizontal="center"/>
      <protection locked="0"/>
    </xf>
    <xf numFmtId="0" fontId="34" fillId="25" borderId="74" xfId="59" applyFont="1" applyFill="1" applyBorder="1" applyAlignment="1" applyProtection="1">
      <alignment horizontal="center"/>
      <protection locked="0"/>
    </xf>
    <xf numFmtId="0" fontId="29" fillId="4" borderId="98" xfId="59" applyFont="1" applyFill="1" applyBorder="1" applyAlignment="1" applyProtection="1">
      <alignment horizontal="center"/>
      <protection/>
    </xf>
    <xf numFmtId="0" fontId="34" fillId="4" borderId="120" xfId="59" applyFont="1" applyFill="1" applyBorder="1" applyAlignment="1" applyProtection="1">
      <alignment horizontal="center"/>
      <protection/>
    </xf>
    <xf numFmtId="0" fontId="34" fillId="27" borderId="98" xfId="0" applyFont="1" applyFill="1" applyBorder="1" applyAlignment="1">
      <alignment shrinkToFit="1"/>
    </xf>
    <xf numFmtId="0" fontId="27" fillId="25" borderId="0" xfId="61" applyFont="1" applyFill="1">
      <alignment/>
      <protection/>
    </xf>
    <xf numFmtId="0" fontId="17" fillId="25" borderId="0" xfId="59" applyFill="1" applyBorder="1">
      <alignment/>
      <protection/>
    </xf>
    <xf numFmtId="1" fontId="34" fillId="25" borderId="30" xfId="59" applyNumberFormat="1" applyFont="1" applyFill="1" applyBorder="1" applyAlignment="1" applyProtection="1">
      <alignment horizontal="center" vertical="center"/>
      <protection locked="0"/>
    </xf>
    <xf numFmtId="1" fontId="34" fillId="25" borderId="42" xfId="59" applyNumberFormat="1" applyFont="1" applyFill="1" applyBorder="1" applyAlignment="1" applyProtection="1">
      <alignment horizontal="center" vertical="center"/>
      <protection locked="0"/>
    </xf>
    <xf numFmtId="0" fontId="24" fillId="0" borderId="56" xfId="59" applyFont="1" applyFill="1" applyBorder="1" applyAlignment="1" applyProtection="1">
      <alignment horizontal="center"/>
      <protection locked="0"/>
    </xf>
    <xf numFmtId="1" fontId="25" fillId="4" borderId="121" xfId="59" applyNumberFormat="1" applyFont="1" applyFill="1" applyBorder="1" applyAlignment="1" applyProtection="1">
      <alignment horizontal="center"/>
      <protection/>
    </xf>
    <xf numFmtId="0" fontId="0" fillId="0" borderId="18" xfId="59" applyFont="1" applyFill="1" applyBorder="1" applyAlignment="1" applyProtection="1">
      <alignment horizontal="center"/>
      <protection locked="0"/>
    </xf>
    <xf numFmtId="0" fontId="34" fillId="0" borderId="71" xfId="59" applyFont="1" applyFill="1" applyBorder="1" applyAlignment="1" applyProtection="1">
      <alignment horizontal="center"/>
      <protection locked="0"/>
    </xf>
    <xf numFmtId="0" fontId="34" fillId="25" borderId="18" xfId="59" applyFont="1" applyFill="1" applyBorder="1" applyAlignment="1" applyProtection="1">
      <alignment horizontal="center"/>
      <protection locked="0"/>
    </xf>
    <xf numFmtId="0" fontId="34" fillId="25" borderId="69" xfId="59" applyFont="1" applyFill="1" applyBorder="1" applyAlignment="1" applyProtection="1">
      <alignment horizontal="center"/>
      <protection locked="0"/>
    </xf>
    <xf numFmtId="0" fontId="34" fillId="0" borderId="69" xfId="59" applyFont="1" applyFill="1" applyBorder="1" applyAlignment="1" applyProtection="1">
      <alignment horizontal="center"/>
      <protection locked="0"/>
    </xf>
    <xf numFmtId="1" fontId="25" fillId="4" borderId="81" xfId="59" applyNumberFormat="1" applyFont="1" applyFill="1" applyBorder="1" applyAlignment="1" applyProtection="1">
      <alignment horizontal="center"/>
      <protection/>
    </xf>
    <xf numFmtId="1" fontId="25" fillId="4" borderId="122" xfId="59" applyNumberFormat="1" applyFont="1" applyFill="1" applyBorder="1" applyAlignment="1" applyProtection="1">
      <alignment horizontal="center"/>
      <protection/>
    </xf>
    <xf numFmtId="1" fontId="30" fillId="25" borderId="19" xfId="60" applyNumberFormat="1" applyFont="1" applyFill="1" applyBorder="1" applyAlignment="1" applyProtection="1">
      <alignment horizontal="center"/>
      <protection/>
    </xf>
    <xf numFmtId="0" fontId="34" fillId="25" borderId="19" xfId="60" applyFont="1" applyFill="1" applyBorder="1" applyAlignment="1" applyProtection="1">
      <alignment horizontal="center"/>
      <protection/>
    </xf>
    <xf numFmtId="0" fontId="30" fillId="25" borderId="24" xfId="59" applyFont="1" applyFill="1" applyBorder="1" applyAlignment="1" applyProtection="1">
      <alignment horizontal="center"/>
      <protection locked="0"/>
    </xf>
    <xf numFmtId="0" fontId="30" fillId="25" borderId="19" xfId="59" applyFont="1" applyFill="1" applyBorder="1" applyAlignment="1" applyProtection="1">
      <alignment horizontal="center"/>
      <protection/>
    </xf>
    <xf numFmtId="0" fontId="24" fillId="0" borderId="123" xfId="59" applyFont="1" applyFill="1" applyBorder="1" applyAlignment="1">
      <alignment/>
      <protection/>
    </xf>
    <xf numFmtId="0" fontId="46" fillId="0" borderId="0" xfId="59" applyFont="1" applyBorder="1">
      <alignment/>
      <protection/>
    </xf>
    <xf numFmtId="1" fontId="34" fillId="25" borderId="62" xfId="59" applyNumberFormat="1" applyFont="1" applyFill="1" applyBorder="1" applyAlignment="1" applyProtection="1">
      <alignment horizontal="center"/>
      <protection locked="0"/>
    </xf>
    <xf numFmtId="1" fontId="36" fillId="25" borderId="42" xfId="59" applyNumberFormat="1" applyFont="1" applyFill="1" applyBorder="1" applyAlignment="1" applyProtection="1">
      <alignment horizontal="center"/>
      <protection/>
    </xf>
    <xf numFmtId="1" fontId="34" fillId="25" borderId="24" xfId="59" applyNumberFormat="1" applyFont="1" applyFill="1" applyBorder="1" applyAlignment="1" applyProtection="1">
      <alignment horizontal="center"/>
      <protection locked="0"/>
    </xf>
    <xf numFmtId="1" fontId="34" fillId="30" borderId="18" xfId="59" applyNumberFormat="1" applyFont="1" applyFill="1" applyBorder="1" applyAlignment="1" applyProtection="1">
      <alignment horizontal="center" vertical="center" shrinkToFit="1"/>
      <protection/>
    </xf>
    <xf numFmtId="0" fontId="34" fillId="25" borderId="30" xfId="59" applyFont="1" applyFill="1" applyBorder="1" applyAlignment="1" applyProtection="1">
      <alignment horizontal="left" vertical="center"/>
      <protection locked="0"/>
    </xf>
    <xf numFmtId="0" fontId="17" fillId="25" borderId="0" xfId="59" applyFill="1">
      <alignment/>
      <protection/>
    </xf>
    <xf numFmtId="1" fontId="34" fillId="30" borderId="14" xfId="59" applyNumberFormat="1" applyFont="1" applyFill="1" applyBorder="1" applyAlignment="1" applyProtection="1">
      <alignment horizontal="center"/>
      <protection locked="0"/>
    </xf>
    <xf numFmtId="1" fontId="34" fillId="30" borderId="15" xfId="59" applyNumberFormat="1" applyFont="1" applyFill="1" applyBorder="1" applyAlignment="1" applyProtection="1">
      <alignment horizontal="center"/>
      <protection/>
    </xf>
    <xf numFmtId="1" fontId="34" fillId="30" borderId="15" xfId="59" applyNumberFormat="1" applyFont="1" applyFill="1" applyBorder="1" applyAlignment="1" applyProtection="1">
      <alignment horizontal="center"/>
      <protection locked="0"/>
    </xf>
    <xf numFmtId="0" fontId="34" fillId="30" borderId="16" xfId="59" applyFont="1" applyFill="1" applyBorder="1" applyAlignment="1" applyProtection="1">
      <alignment horizontal="center"/>
      <protection locked="0"/>
    </xf>
    <xf numFmtId="0" fontId="34" fillId="30" borderId="30" xfId="59" applyFont="1" applyFill="1" applyBorder="1" applyAlignment="1" applyProtection="1">
      <alignment horizontal="center"/>
      <protection locked="0"/>
    </xf>
    <xf numFmtId="1" fontId="34" fillId="30" borderId="29" xfId="59" applyNumberFormat="1" applyFont="1" applyFill="1" applyBorder="1" applyAlignment="1" applyProtection="1">
      <alignment horizontal="center"/>
      <protection/>
    </xf>
    <xf numFmtId="0" fontId="34" fillId="25" borderId="14" xfId="59" applyFont="1" applyFill="1" applyBorder="1" applyAlignment="1" applyProtection="1">
      <alignment horizontal="center" vertical="center"/>
      <protection locked="0"/>
    </xf>
    <xf numFmtId="0" fontId="34" fillId="25" borderId="15" xfId="59" applyFont="1" applyFill="1" applyBorder="1" applyAlignment="1" applyProtection="1">
      <alignment horizontal="center" vertical="center"/>
      <protection locked="0"/>
    </xf>
    <xf numFmtId="1" fontId="34" fillId="25" borderId="14" xfId="59" applyNumberFormat="1" applyFont="1" applyFill="1" applyBorder="1" applyAlignment="1" applyProtection="1">
      <alignment horizontal="center" vertical="center"/>
      <protection/>
    </xf>
    <xf numFmtId="1" fontId="34" fillId="25" borderId="16" xfId="59" applyNumberFormat="1" applyFont="1" applyFill="1" applyBorder="1" applyAlignment="1" applyProtection="1">
      <alignment horizontal="center" vertical="center"/>
      <protection/>
    </xf>
    <xf numFmtId="0" fontId="24" fillId="25" borderId="72" xfId="59" applyFont="1" applyFill="1" applyBorder="1" applyAlignment="1" applyProtection="1">
      <alignment horizontal="center"/>
      <protection locked="0"/>
    </xf>
    <xf numFmtId="0" fontId="34" fillId="25" borderId="124" xfId="59" applyFont="1" applyFill="1" applyBorder="1" applyAlignment="1" applyProtection="1">
      <alignment horizontal="left" vertical="center"/>
      <protection locked="0"/>
    </xf>
    <xf numFmtId="1" fontId="34" fillId="25" borderId="38" xfId="59" applyNumberFormat="1" applyFont="1" applyFill="1" applyBorder="1" applyAlignment="1" applyProtection="1">
      <alignment horizontal="center"/>
      <protection locked="0"/>
    </xf>
    <xf numFmtId="1" fontId="34" fillId="25" borderId="12" xfId="59" applyNumberFormat="1" applyFont="1" applyFill="1" applyBorder="1" applyAlignment="1" applyProtection="1">
      <alignment horizontal="center"/>
      <protection/>
    </xf>
    <xf numFmtId="1" fontId="43" fillId="25" borderId="12" xfId="59" applyNumberFormat="1" applyFont="1" applyFill="1" applyBorder="1" applyAlignment="1" applyProtection="1">
      <alignment horizontal="center"/>
      <protection locked="0"/>
    </xf>
    <xf numFmtId="1" fontId="34" fillId="25" borderId="12" xfId="59" applyNumberFormat="1" applyFont="1" applyFill="1" applyBorder="1" applyAlignment="1" applyProtection="1">
      <alignment horizontal="center"/>
      <protection locked="0"/>
    </xf>
    <xf numFmtId="0" fontId="34" fillId="25" borderId="64" xfId="59" applyFont="1" applyFill="1" applyBorder="1" applyAlignment="1" applyProtection="1">
      <alignment horizontal="center"/>
      <protection locked="0"/>
    </xf>
    <xf numFmtId="1" fontId="34" fillId="25" borderId="125" xfId="59" applyNumberFormat="1" applyFont="1" applyFill="1" applyBorder="1" applyAlignment="1" applyProtection="1">
      <alignment horizontal="center"/>
      <protection locked="0"/>
    </xf>
    <xf numFmtId="0" fontId="34" fillId="25" borderId="124" xfId="59" applyFont="1" applyFill="1" applyBorder="1" applyAlignment="1" applyProtection="1">
      <alignment horizontal="center"/>
      <protection locked="0"/>
    </xf>
    <xf numFmtId="1" fontId="34" fillId="25" borderId="65" xfId="59" applyNumberFormat="1" applyFont="1" applyFill="1" applyBorder="1" applyAlignment="1" applyProtection="1">
      <alignment horizontal="center"/>
      <protection/>
    </xf>
    <xf numFmtId="0" fontId="34" fillId="25" borderId="12" xfId="59" applyFont="1" applyFill="1" applyBorder="1">
      <alignment/>
      <protection/>
    </xf>
    <xf numFmtId="1" fontId="34" fillId="25" borderId="66" xfId="59" applyNumberFormat="1" applyFont="1" applyFill="1" applyBorder="1" applyAlignment="1" applyProtection="1">
      <alignment horizontal="center" vertical="center" shrinkToFit="1"/>
      <protection/>
    </xf>
    <xf numFmtId="0" fontId="34" fillId="25" borderId="99" xfId="59" applyFont="1" applyFill="1" applyBorder="1" applyAlignment="1" applyProtection="1">
      <alignment horizontal="left" wrapText="1"/>
      <protection locked="0"/>
    </xf>
    <xf numFmtId="0" fontId="24" fillId="25" borderId="55" xfId="59" applyFont="1" applyFill="1" applyBorder="1" applyAlignment="1" applyProtection="1">
      <alignment horizontal="center"/>
      <protection locked="0"/>
    </xf>
    <xf numFmtId="0" fontId="36" fillId="25" borderId="31" xfId="59" applyFont="1" applyFill="1" applyBorder="1" applyAlignment="1" applyProtection="1">
      <alignment horizontal="center" vertical="center"/>
      <protection locked="0"/>
    </xf>
    <xf numFmtId="0" fontId="34" fillId="25" borderId="74" xfId="59" applyFont="1" applyFill="1" applyBorder="1" applyAlignment="1">
      <alignment horizontal="left" vertical="center"/>
      <protection/>
    </xf>
    <xf numFmtId="1" fontId="34" fillId="25" borderId="35" xfId="59" applyNumberFormat="1" applyFont="1" applyFill="1" applyBorder="1" applyAlignment="1" applyProtection="1">
      <alignment horizontal="center"/>
      <protection locked="0"/>
    </xf>
    <xf numFmtId="1" fontId="34" fillId="25" borderId="68" xfId="59" applyNumberFormat="1" applyFont="1" applyFill="1" applyBorder="1" applyAlignment="1" applyProtection="1">
      <alignment horizontal="center"/>
      <protection locked="0"/>
    </xf>
    <xf numFmtId="0" fontId="34" fillId="25" borderId="73" xfId="59" applyFont="1" applyFill="1" applyBorder="1" applyAlignment="1" applyProtection="1">
      <alignment horizontal="center"/>
      <protection locked="0"/>
    </xf>
    <xf numFmtId="1" fontId="34" fillId="25" borderId="116" xfId="59" applyNumberFormat="1" applyFont="1" applyFill="1" applyBorder="1" applyAlignment="1" applyProtection="1">
      <alignment horizontal="center"/>
      <protection locked="0"/>
    </xf>
    <xf numFmtId="1" fontId="34" fillId="25" borderId="70" xfId="59" applyNumberFormat="1" applyFont="1" applyFill="1" applyBorder="1" applyAlignment="1" applyProtection="1">
      <alignment horizontal="center"/>
      <protection/>
    </xf>
    <xf numFmtId="1" fontId="34" fillId="25" borderId="71" xfId="59" applyNumberFormat="1" applyFont="1" applyFill="1" applyBorder="1" applyAlignment="1" applyProtection="1">
      <alignment horizontal="center" vertical="center" shrinkToFit="1"/>
      <protection/>
    </xf>
    <xf numFmtId="0" fontId="34" fillId="25" borderId="15" xfId="59" applyFont="1" applyFill="1" applyBorder="1" applyAlignment="1" applyProtection="1">
      <alignment horizontal="center" vertical="center"/>
      <protection/>
    </xf>
    <xf numFmtId="0" fontId="34" fillId="25" borderId="0" xfId="0" applyFont="1" applyFill="1" applyAlignment="1">
      <alignment/>
    </xf>
    <xf numFmtId="1" fontId="34" fillId="25" borderId="14" xfId="59" applyNumberFormat="1" applyFont="1" applyFill="1" applyBorder="1" applyAlignment="1" applyProtection="1">
      <alignment horizontal="center" vertical="center"/>
      <protection locked="0"/>
    </xf>
    <xf numFmtId="1" fontId="34" fillId="25" borderId="15" xfId="59" applyNumberFormat="1" applyFont="1" applyFill="1" applyBorder="1" applyAlignment="1" applyProtection="1">
      <alignment horizontal="center" vertical="center"/>
      <protection locked="0"/>
    </xf>
    <xf numFmtId="0" fontId="34" fillId="25" borderId="16" xfId="59" applyFont="1" applyFill="1" applyBorder="1" applyAlignment="1" applyProtection="1">
      <alignment horizontal="center" vertical="center"/>
      <protection locked="0"/>
    </xf>
    <xf numFmtId="0" fontId="24" fillId="30" borderId="55" xfId="0" applyFont="1" applyFill="1" applyBorder="1" applyAlignment="1">
      <alignment horizontal="center" vertical="center"/>
    </xf>
    <xf numFmtId="0" fontId="34" fillId="30" borderId="61" xfId="59" applyFont="1" applyFill="1" applyBorder="1" applyAlignment="1" applyProtection="1">
      <alignment horizontal="center"/>
      <protection locked="0"/>
    </xf>
    <xf numFmtId="0" fontId="34" fillId="30" borderId="61" xfId="59" applyFont="1" applyFill="1" applyBorder="1" applyAlignment="1" applyProtection="1">
      <alignment horizontal="left"/>
      <protection locked="0"/>
    </xf>
    <xf numFmtId="1" fontId="30" fillId="30" borderId="14" xfId="59" applyNumberFormat="1" applyFont="1" applyFill="1" applyBorder="1" applyAlignment="1" applyProtection="1">
      <alignment horizontal="center"/>
      <protection locked="0"/>
    </xf>
    <xf numFmtId="1" fontId="30" fillId="30" borderId="15" xfId="59" applyNumberFormat="1" applyFont="1" applyFill="1" applyBorder="1" applyAlignment="1" applyProtection="1">
      <alignment horizontal="center"/>
      <protection/>
    </xf>
    <xf numFmtId="1" fontId="30" fillId="30" borderId="15" xfId="59" applyNumberFormat="1" applyFont="1" applyFill="1" applyBorder="1" applyAlignment="1" applyProtection="1">
      <alignment horizontal="center"/>
      <protection locked="0"/>
    </xf>
    <xf numFmtId="0" fontId="30" fillId="30" borderId="16" xfId="59" applyFont="1" applyFill="1" applyBorder="1" applyAlignment="1" applyProtection="1">
      <alignment horizontal="center"/>
      <protection locked="0"/>
    </xf>
    <xf numFmtId="1" fontId="34" fillId="30" borderId="17" xfId="59" applyNumberFormat="1" applyFont="1" applyFill="1" applyBorder="1" applyAlignment="1" applyProtection="1">
      <alignment horizontal="center"/>
      <protection/>
    </xf>
    <xf numFmtId="0" fontId="30" fillId="30" borderId="61" xfId="59" applyFont="1" applyFill="1" applyBorder="1" applyAlignment="1" applyProtection="1">
      <alignment horizontal="center"/>
      <protection locked="0"/>
    </xf>
    <xf numFmtId="0" fontId="30" fillId="30" borderId="61" xfId="0" applyFont="1" applyFill="1" applyBorder="1" applyAlignment="1">
      <alignment vertical="center"/>
    </xf>
    <xf numFmtId="0" fontId="30" fillId="30" borderId="14" xfId="59" applyFont="1" applyFill="1" applyBorder="1" applyAlignment="1" applyProtection="1">
      <alignment horizontal="center"/>
      <protection locked="0"/>
    </xf>
    <xf numFmtId="0" fontId="30" fillId="30" borderId="15" xfId="59" applyFont="1" applyFill="1" applyBorder="1" applyAlignment="1" applyProtection="1">
      <alignment horizontal="center"/>
      <protection locked="0"/>
    </xf>
    <xf numFmtId="0" fontId="34" fillId="30" borderId="15" xfId="59" applyFont="1" applyFill="1" applyBorder="1" applyAlignment="1" applyProtection="1">
      <alignment horizontal="center"/>
      <protection locked="0"/>
    </xf>
    <xf numFmtId="0" fontId="34" fillId="30" borderId="20" xfId="59" applyFont="1" applyFill="1" applyBorder="1" applyAlignment="1" applyProtection="1">
      <alignment horizontal="center"/>
      <protection locked="0"/>
    </xf>
    <xf numFmtId="0" fontId="34" fillId="30" borderId="14" xfId="59" applyFont="1" applyFill="1" applyBorder="1" applyAlignment="1" applyProtection="1">
      <alignment horizontal="center"/>
      <protection locked="0"/>
    </xf>
    <xf numFmtId="0" fontId="24" fillId="30" borderId="55" xfId="0" applyFont="1" applyFill="1" applyBorder="1" applyAlignment="1">
      <alignment horizontal="center" vertical="center" shrinkToFit="1"/>
    </xf>
    <xf numFmtId="0" fontId="34" fillId="30" borderId="61" xfId="59" applyFont="1" applyFill="1" applyBorder="1" applyAlignment="1" applyProtection="1">
      <alignment horizontal="center"/>
      <protection/>
    </xf>
    <xf numFmtId="0" fontId="24" fillId="30" borderId="55" xfId="0" applyFont="1" applyFill="1" applyBorder="1" applyAlignment="1">
      <alignment horizontal="center" shrinkToFit="1"/>
    </xf>
    <xf numFmtId="0" fontId="34" fillId="30" borderId="99" xfId="59" applyFont="1" applyFill="1" applyBorder="1">
      <alignment/>
      <protection/>
    </xf>
    <xf numFmtId="0" fontId="30" fillId="30" borderId="62" xfId="59" applyFont="1" applyFill="1" applyBorder="1" applyAlignment="1" applyProtection="1">
      <alignment horizontal="center"/>
      <protection locked="0"/>
    </xf>
    <xf numFmtId="1" fontId="34" fillId="30" borderId="19" xfId="59" applyNumberFormat="1" applyFont="1" applyFill="1" applyBorder="1" applyAlignment="1" applyProtection="1">
      <alignment horizontal="center"/>
      <protection/>
    </xf>
    <xf numFmtId="1" fontId="34" fillId="30" borderId="19" xfId="59" applyNumberFormat="1" applyFont="1" applyFill="1" applyBorder="1" applyAlignment="1" applyProtection="1">
      <alignment horizontal="center"/>
      <protection locked="0"/>
    </xf>
    <xf numFmtId="0" fontId="30" fillId="30" borderId="19" xfId="59" applyFont="1" applyFill="1" applyBorder="1" applyAlignment="1" applyProtection="1">
      <alignment horizontal="center"/>
      <protection locked="0"/>
    </xf>
    <xf numFmtId="0" fontId="34" fillId="30" borderId="62" xfId="59" applyFont="1" applyFill="1" applyBorder="1" applyAlignment="1" applyProtection="1">
      <alignment horizontal="center"/>
      <protection locked="0"/>
    </xf>
    <xf numFmtId="0" fontId="34" fillId="30" borderId="19" xfId="59" applyFont="1" applyFill="1" applyBorder="1" applyAlignment="1" applyProtection="1">
      <alignment horizontal="center"/>
      <protection locked="0"/>
    </xf>
    <xf numFmtId="0" fontId="34" fillId="30" borderId="42" xfId="59" applyFont="1" applyFill="1" applyBorder="1" applyAlignment="1" applyProtection="1">
      <alignment horizontal="center"/>
      <protection locked="0"/>
    </xf>
    <xf numFmtId="1" fontId="30" fillId="30" borderId="14" xfId="0" applyNumberFormat="1" applyFont="1" applyFill="1" applyBorder="1" applyAlignment="1" applyProtection="1">
      <alignment horizontal="center"/>
      <protection locked="0"/>
    </xf>
    <xf numFmtId="1" fontId="30" fillId="30" borderId="17" xfId="0" applyNumberFormat="1" applyFont="1" applyFill="1" applyBorder="1" applyAlignment="1">
      <alignment horizontal="center"/>
    </xf>
    <xf numFmtId="1" fontId="30" fillId="30" borderId="17" xfId="0" applyNumberFormat="1" applyFont="1" applyFill="1" applyBorder="1" applyAlignment="1" applyProtection="1">
      <alignment horizontal="center"/>
      <protection locked="0"/>
    </xf>
    <xf numFmtId="0" fontId="30" fillId="30" borderId="88" xfId="0" applyFont="1" applyFill="1" applyBorder="1" applyAlignment="1" applyProtection="1">
      <alignment horizontal="center"/>
      <protection locked="0"/>
    </xf>
    <xf numFmtId="1" fontId="30" fillId="30" borderId="35" xfId="0" applyNumberFormat="1" applyFont="1" applyFill="1" applyBorder="1" applyAlignment="1" applyProtection="1">
      <alignment horizontal="center"/>
      <protection locked="0"/>
    </xf>
    <xf numFmtId="1" fontId="30" fillId="30" borderId="116" xfId="0" applyNumberFormat="1" applyFont="1" applyFill="1" applyBorder="1" applyAlignment="1">
      <alignment horizontal="center"/>
    </xf>
    <xf numFmtId="1" fontId="30" fillId="30" borderId="116" xfId="0" applyNumberFormat="1" applyFont="1" applyFill="1" applyBorder="1" applyAlignment="1" applyProtection="1">
      <alignment horizontal="center"/>
      <protection locked="0"/>
    </xf>
    <xf numFmtId="0" fontId="30" fillId="30" borderId="117" xfId="0" applyFont="1" applyFill="1" applyBorder="1" applyAlignment="1" applyProtection="1">
      <alignment horizontal="center"/>
      <protection locked="0"/>
    </xf>
    <xf numFmtId="0" fontId="24" fillId="30" borderId="55" xfId="59" applyFont="1" applyFill="1" applyBorder="1" applyAlignment="1" applyProtection="1">
      <alignment horizontal="center"/>
      <protection locked="0"/>
    </xf>
    <xf numFmtId="0" fontId="34" fillId="30" borderId="15" xfId="59" applyFont="1" applyFill="1" applyBorder="1" applyAlignment="1" applyProtection="1">
      <alignment horizontal="center"/>
      <protection/>
    </xf>
    <xf numFmtId="0" fontId="34" fillId="30" borderId="30" xfId="59" applyFont="1" applyFill="1" applyBorder="1" applyAlignment="1" applyProtection="1">
      <alignment horizontal="left" vertical="center"/>
      <protection locked="0"/>
    </xf>
    <xf numFmtId="1" fontId="43" fillId="30" borderId="15" xfId="59" applyNumberFormat="1" applyFont="1" applyFill="1" applyBorder="1" applyAlignment="1" applyProtection="1">
      <alignment horizontal="center"/>
      <protection locked="0"/>
    </xf>
    <xf numFmtId="1" fontId="34" fillId="30" borderId="17" xfId="59" applyNumberFormat="1" applyFont="1" applyFill="1" applyBorder="1" applyAlignment="1" applyProtection="1">
      <alignment horizontal="center"/>
      <protection locked="0"/>
    </xf>
    <xf numFmtId="0" fontId="34" fillId="30" borderId="15" xfId="59" applyFont="1" applyFill="1" applyBorder="1">
      <alignment/>
      <protection/>
    </xf>
    <xf numFmtId="1" fontId="34" fillId="31" borderId="15" xfId="59" applyNumberFormat="1" applyFont="1" applyFill="1" applyBorder="1" applyAlignment="1" applyProtection="1">
      <alignment horizontal="center"/>
      <protection/>
    </xf>
    <xf numFmtId="0" fontId="34" fillId="31" borderId="16" xfId="59" applyFont="1" applyFill="1" applyBorder="1" applyAlignment="1" applyProtection="1">
      <alignment horizontal="center"/>
      <protection locked="0"/>
    </xf>
    <xf numFmtId="0" fontId="30" fillId="31" borderId="14" xfId="59" applyFont="1" applyFill="1" applyBorder="1" applyAlignment="1" applyProtection="1">
      <alignment horizontal="center"/>
      <protection locked="0"/>
    </xf>
    <xf numFmtId="0" fontId="34" fillId="31" borderId="15" xfId="59" applyFont="1" applyFill="1" applyBorder="1" applyAlignment="1" applyProtection="1">
      <alignment horizontal="center"/>
      <protection locked="0"/>
    </xf>
    <xf numFmtId="0" fontId="34" fillId="31" borderId="14" xfId="59" applyFont="1" applyFill="1" applyBorder="1" applyAlignment="1" applyProtection="1">
      <alignment horizontal="center"/>
      <protection locked="0"/>
    </xf>
    <xf numFmtId="0" fontId="34" fillId="31" borderId="30" xfId="59" applyFont="1" applyFill="1" applyBorder="1" applyAlignment="1" applyProtection="1">
      <alignment horizontal="center"/>
      <protection locked="0"/>
    </xf>
    <xf numFmtId="0" fontId="34" fillId="31" borderId="42" xfId="59" applyFont="1" applyFill="1" applyBorder="1" applyAlignment="1" applyProtection="1">
      <alignment horizontal="center"/>
      <protection locked="0"/>
    </xf>
    <xf numFmtId="0" fontId="34" fillId="31" borderId="62" xfId="59" applyFont="1" applyFill="1" applyBorder="1" applyAlignment="1" applyProtection="1">
      <alignment horizontal="center"/>
      <protection locked="0"/>
    </xf>
    <xf numFmtId="1" fontId="34" fillId="31" borderId="19" xfId="59" applyNumberFormat="1" applyFont="1" applyFill="1" applyBorder="1" applyAlignment="1" applyProtection="1">
      <alignment horizontal="center"/>
      <protection/>
    </xf>
    <xf numFmtId="0" fontId="34" fillId="31" borderId="19" xfId="59" applyFont="1" applyFill="1" applyBorder="1" applyAlignment="1" applyProtection="1">
      <alignment horizontal="center"/>
      <protection locked="0"/>
    </xf>
    <xf numFmtId="0" fontId="34" fillId="31" borderId="20" xfId="59" applyFont="1" applyFill="1" applyBorder="1" applyAlignment="1" applyProtection="1">
      <alignment horizontal="center"/>
      <protection locked="0"/>
    </xf>
    <xf numFmtId="0" fontId="34" fillId="31" borderId="14" xfId="60" applyFont="1" applyFill="1" applyBorder="1" applyAlignment="1" applyProtection="1">
      <alignment horizontal="center"/>
      <protection locked="0"/>
    </xf>
    <xf numFmtId="1" fontId="34" fillId="31" borderId="15" xfId="60" applyNumberFormat="1" applyFont="1" applyFill="1" applyBorder="1" applyAlignment="1" applyProtection="1">
      <alignment horizontal="center"/>
      <protection/>
    </xf>
    <xf numFmtId="0" fontId="34" fillId="31" borderId="15" xfId="60" applyFont="1" applyFill="1" applyBorder="1" applyAlignment="1" applyProtection="1">
      <alignment horizontal="center"/>
      <protection locked="0"/>
    </xf>
    <xf numFmtId="0" fontId="34" fillId="31" borderId="42" xfId="60" applyFont="1" applyFill="1" applyBorder="1" applyAlignment="1" applyProtection="1">
      <alignment horizontal="center"/>
      <protection locked="0"/>
    </xf>
    <xf numFmtId="0" fontId="73" fillId="0" borderId="29" xfId="0" applyFont="1" applyBorder="1" applyAlignment="1">
      <alignment horizontal="center" vertical="center"/>
    </xf>
    <xf numFmtId="0" fontId="74" fillId="0" borderId="73" xfId="59" applyFont="1" applyFill="1" applyBorder="1" applyAlignment="1" applyProtection="1">
      <alignment horizontal="left" vertical="center"/>
      <protection locked="0"/>
    </xf>
    <xf numFmtId="0" fontId="73" fillId="30" borderId="55" xfId="59" applyFont="1" applyFill="1" applyBorder="1" applyAlignment="1" applyProtection="1">
      <alignment horizontal="center"/>
      <protection locked="0"/>
    </xf>
    <xf numFmtId="0" fontId="74" fillId="30" borderId="15" xfId="59" applyFont="1" applyFill="1" applyBorder="1" applyAlignment="1" applyProtection="1">
      <alignment horizontal="center"/>
      <protection/>
    </xf>
    <xf numFmtId="0" fontId="74" fillId="30" borderId="30" xfId="59" applyFont="1" applyFill="1" applyBorder="1" applyAlignment="1" applyProtection="1">
      <alignment horizontal="left" vertical="center"/>
      <protection locked="0"/>
    </xf>
    <xf numFmtId="1" fontId="74" fillId="30" borderId="14" xfId="59" applyNumberFormat="1" applyFont="1" applyFill="1" applyBorder="1" applyAlignment="1" applyProtection="1">
      <alignment horizontal="center"/>
      <protection locked="0"/>
    </xf>
    <xf numFmtId="1" fontId="74" fillId="30" borderId="15" xfId="59" applyNumberFormat="1" applyFont="1" applyFill="1" applyBorder="1" applyAlignment="1" applyProtection="1">
      <alignment horizontal="center"/>
      <protection/>
    </xf>
    <xf numFmtId="1" fontId="74" fillId="30" borderId="15" xfId="59" applyNumberFormat="1" applyFont="1" applyFill="1" applyBorder="1" applyAlignment="1" applyProtection="1">
      <alignment horizontal="center"/>
      <protection locked="0"/>
    </xf>
    <xf numFmtId="0" fontId="74" fillId="30" borderId="16" xfId="59" applyFont="1" applyFill="1" applyBorder="1" applyAlignment="1" applyProtection="1">
      <alignment horizontal="center"/>
      <protection locked="0"/>
    </xf>
    <xf numFmtId="1" fontId="74" fillId="30" borderId="17" xfId="59" applyNumberFormat="1" applyFont="1" applyFill="1" applyBorder="1" applyAlignment="1" applyProtection="1">
      <alignment horizontal="center"/>
      <protection locked="0"/>
    </xf>
    <xf numFmtId="0" fontId="74" fillId="30" borderId="30" xfId="59" applyFont="1" applyFill="1" applyBorder="1" applyAlignment="1" applyProtection="1">
      <alignment horizontal="center"/>
      <protection locked="0"/>
    </xf>
    <xf numFmtId="1" fontId="74" fillId="30" borderId="29" xfId="59" applyNumberFormat="1" applyFont="1" applyFill="1" applyBorder="1" applyAlignment="1" applyProtection="1">
      <alignment horizontal="center"/>
      <protection/>
    </xf>
    <xf numFmtId="0" fontId="74" fillId="30" borderId="15" xfId="59" applyFont="1" applyFill="1" applyBorder="1">
      <alignment/>
      <protection/>
    </xf>
    <xf numFmtId="1" fontId="74" fillId="30" borderId="18" xfId="59" applyNumberFormat="1" applyFont="1" applyFill="1" applyBorder="1" applyAlignment="1" applyProtection="1">
      <alignment horizontal="center" vertical="center" shrinkToFit="1"/>
      <protection/>
    </xf>
    <xf numFmtId="0" fontId="35" fillId="0" borderId="56" xfId="59" applyFont="1" applyFill="1" applyBorder="1" applyAlignment="1" applyProtection="1">
      <alignment horizontal="center" vertical="center"/>
      <protection locked="0"/>
    </xf>
    <xf numFmtId="0" fontId="35" fillId="0" borderId="43" xfId="59" applyFont="1" applyFill="1" applyBorder="1" applyAlignment="1" applyProtection="1">
      <alignment horizontal="center" vertical="center"/>
      <protection locked="0"/>
    </xf>
    <xf numFmtId="0" fontId="35" fillId="0" borderId="126" xfId="59" applyFont="1" applyFill="1" applyBorder="1" applyAlignment="1" applyProtection="1">
      <alignment horizontal="center" vertical="center"/>
      <protection locked="0"/>
    </xf>
    <xf numFmtId="0" fontId="35" fillId="0" borderId="60" xfId="59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center" vertical="center"/>
      <protection locked="0"/>
    </xf>
    <xf numFmtId="0" fontId="35" fillId="0" borderId="118" xfId="59" applyFont="1" applyFill="1" applyBorder="1" applyAlignment="1" applyProtection="1">
      <alignment horizontal="center" vertical="center"/>
      <protection locked="0"/>
    </xf>
    <xf numFmtId="0" fontId="35" fillId="0" borderId="127" xfId="59" applyFont="1" applyFill="1" applyBorder="1" applyAlignment="1" applyProtection="1">
      <alignment horizontal="center" vertical="center"/>
      <protection locked="0"/>
    </xf>
    <xf numFmtId="0" fontId="35" fillId="0" borderId="128" xfId="59" applyFont="1" applyFill="1" applyBorder="1" applyAlignment="1" applyProtection="1">
      <alignment horizontal="center" vertical="center"/>
      <protection locked="0"/>
    </xf>
    <xf numFmtId="0" fontId="35" fillId="0" borderId="129" xfId="59" applyFont="1" applyFill="1" applyBorder="1" applyAlignment="1" applyProtection="1">
      <alignment horizontal="center" vertical="center"/>
      <protection locked="0"/>
    </xf>
    <xf numFmtId="0" fontId="34" fillId="0" borderId="130" xfId="59" applyFont="1" applyFill="1" applyBorder="1" applyAlignment="1" applyProtection="1">
      <alignment horizontal="left" vertical="center" wrapText="1"/>
      <protection locked="0"/>
    </xf>
    <xf numFmtId="0" fontId="34" fillId="0" borderId="131" xfId="59" applyFont="1" applyFill="1" applyBorder="1" applyAlignment="1" applyProtection="1">
      <alignment horizontal="left" vertical="center" wrapText="1"/>
      <protection locked="0"/>
    </xf>
    <xf numFmtId="0" fontId="34" fillId="0" borderId="132" xfId="59" applyFont="1" applyFill="1" applyBorder="1" applyAlignment="1" applyProtection="1">
      <alignment horizontal="left" vertical="center" wrapText="1"/>
      <protection locked="0"/>
    </xf>
    <xf numFmtId="0" fontId="24" fillId="4" borderId="55" xfId="59" applyFont="1" applyFill="1" applyBorder="1" applyAlignment="1" applyProtection="1">
      <alignment horizontal="center" vertical="center" wrapText="1"/>
      <protection/>
    </xf>
    <xf numFmtId="0" fontId="24" fillId="4" borderId="31" xfId="59" applyFont="1" applyFill="1" applyBorder="1" applyAlignment="1" applyProtection="1">
      <alignment horizontal="center" vertical="center" wrapText="1"/>
      <protection/>
    </xf>
    <xf numFmtId="0" fontId="24" fillId="4" borderId="115" xfId="59" applyFont="1" applyFill="1" applyBorder="1" applyAlignment="1" applyProtection="1">
      <alignment horizontal="center" vertical="center" wrapText="1"/>
      <protection/>
    </xf>
    <xf numFmtId="0" fontId="17" fillId="0" borderId="133" xfId="59" applyFill="1" applyBorder="1" applyAlignment="1" applyProtection="1">
      <alignment horizontal="center" vertical="center"/>
      <protection locked="0"/>
    </xf>
    <xf numFmtId="0" fontId="17" fillId="0" borderId="123" xfId="59" applyFill="1" applyBorder="1" applyAlignment="1" applyProtection="1">
      <alignment horizontal="center" vertical="center"/>
      <protection locked="0"/>
    </xf>
    <xf numFmtId="0" fontId="17" fillId="0" borderId="134" xfId="59" applyFill="1" applyBorder="1" applyAlignment="1" applyProtection="1">
      <alignment horizontal="center" vertical="center"/>
      <protection locked="0"/>
    </xf>
    <xf numFmtId="0" fontId="17" fillId="0" borderId="60" xfId="59" applyFill="1" applyBorder="1" applyAlignment="1" applyProtection="1">
      <alignment horizontal="center" vertical="center"/>
      <protection locked="0"/>
    </xf>
    <xf numFmtId="0" fontId="17" fillId="0" borderId="0" xfId="59" applyFill="1" applyBorder="1" applyAlignment="1" applyProtection="1">
      <alignment horizontal="center" vertical="center"/>
      <protection locked="0"/>
    </xf>
    <xf numFmtId="0" fontId="17" fillId="0" borderId="118" xfId="59" applyFill="1" applyBorder="1" applyAlignment="1" applyProtection="1">
      <alignment horizontal="center" vertical="center"/>
      <protection locked="0"/>
    </xf>
    <xf numFmtId="0" fontId="17" fillId="0" borderId="127" xfId="59" applyFill="1" applyBorder="1" applyAlignment="1" applyProtection="1">
      <alignment horizontal="center" vertical="center"/>
      <protection locked="0"/>
    </xf>
    <xf numFmtId="0" fontId="17" fillId="0" borderId="128" xfId="59" applyFill="1" applyBorder="1" applyAlignment="1" applyProtection="1">
      <alignment horizontal="center" vertical="center"/>
      <protection locked="0"/>
    </xf>
    <xf numFmtId="0" fontId="17" fillId="0" borderId="129" xfId="59" applyFill="1" applyBorder="1" applyAlignment="1" applyProtection="1">
      <alignment horizontal="center" vertical="center"/>
      <protection locked="0"/>
    </xf>
    <xf numFmtId="0" fontId="34" fillId="0" borderId="55" xfId="59" applyFont="1" applyFill="1" applyBorder="1" applyAlignment="1" applyProtection="1">
      <alignment horizontal="left" vertical="center" wrapText="1"/>
      <protection locked="0"/>
    </xf>
    <xf numFmtId="0" fontId="34" fillId="0" borderId="31" xfId="59" applyFont="1" applyFill="1" applyBorder="1" applyAlignment="1" applyProtection="1">
      <alignment horizontal="left" vertical="center" wrapText="1"/>
      <protection locked="0"/>
    </xf>
    <xf numFmtId="0" fontId="34" fillId="0" borderId="115" xfId="59" applyFont="1" applyFill="1" applyBorder="1" applyAlignment="1" applyProtection="1">
      <alignment horizontal="left" vertical="center" wrapText="1"/>
      <protection locked="0"/>
    </xf>
    <xf numFmtId="1" fontId="24" fillId="4" borderId="135" xfId="59" applyNumberFormat="1" applyFont="1" applyFill="1" applyBorder="1" applyAlignment="1" applyProtection="1">
      <alignment horizontal="center" vertical="center"/>
      <protection/>
    </xf>
    <xf numFmtId="1" fontId="24" fillId="4" borderId="39" xfId="59" applyNumberFormat="1" applyFont="1" applyFill="1" applyBorder="1" applyAlignment="1" applyProtection="1">
      <alignment horizontal="center" vertical="center"/>
      <protection/>
    </xf>
    <xf numFmtId="1" fontId="24" fillId="4" borderId="40" xfId="59" applyNumberFormat="1" applyFont="1" applyFill="1" applyBorder="1" applyAlignment="1" applyProtection="1">
      <alignment horizontal="center" vertical="center"/>
      <protection/>
    </xf>
    <xf numFmtId="0" fontId="34" fillId="4" borderId="136" xfId="59" applyFont="1" applyFill="1" applyBorder="1" applyAlignment="1" applyProtection="1">
      <alignment horizontal="left" vertical="center" wrapText="1"/>
      <protection/>
    </xf>
    <xf numFmtId="0" fontId="34" fillId="4" borderId="137" xfId="59" applyFont="1" applyFill="1" applyBorder="1" applyAlignment="1" applyProtection="1">
      <alignment horizontal="left" vertical="center" wrapText="1"/>
      <protection/>
    </xf>
    <xf numFmtId="0" fontId="34" fillId="4" borderId="138" xfId="59" applyFont="1" applyFill="1" applyBorder="1" applyAlignment="1" applyProtection="1">
      <alignment horizontal="left" vertical="center" wrapText="1"/>
      <protection/>
    </xf>
    <xf numFmtId="1" fontId="34" fillId="0" borderId="139" xfId="59" applyNumberFormat="1" applyFont="1" applyFill="1" applyBorder="1" applyAlignment="1" applyProtection="1">
      <alignment horizontal="center"/>
      <protection locked="0"/>
    </xf>
    <xf numFmtId="1" fontId="34" fillId="0" borderId="137" xfId="59" applyNumberFormat="1" applyFont="1" applyFill="1" applyBorder="1" applyAlignment="1" applyProtection="1">
      <alignment horizontal="center"/>
      <protection locked="0"/>
    </xf>
    <xf numFmtId="1" fontId="34" fillId="0" borderId="138" xfId="59" applyNumberFormat="1" applyFont="1" applyFill="1" applyBorder="1" applyAlignment="1" applyProtection="1">
      <alignment horizontal="center"/>
      <protection locked="0"/>
    </xf>
    <xf numFmtId="1" fontId="34" fillId="25" borderId="32" xfId="59" applyNumberFormat="1" applyFont="1" applyFill="1" applyBorder="1" applyAlignment="1" applyProtection="1">
      <alignment horizontal="center"/>
      <protection locked="0"/>
    </xf>
    <xf numFmtId="1" fontId="34" fillId="25" borderId="31" xfId="59" applyNumberFormat="1" applyFont="1" applyFill="1" applyBorder="1" applyAlignment="1" applyProtection="1">
      <alignment horizontal="center"/>
      <protection locked="0"/>
    </xf>
    <xf numFmtId="1" fontId="34" fillId="25" borderId="115" xfId="59" applyNumberFormat="1" applyFont="1" applyFill="1" applyBorder="1" applyAlignment="1" applyProtection="1">
      <alignment horizontal="center"/>
      <protection locked="0"/>
    </xf>
    <xf numFmtId="0" fontId="24" fillId="4" borderId="140" xfId="59" applyFont="1" applyFill="1" applyBorder="1" applyAlignment="1" applyProtection="1">
      <alignment horizontal="center" vertical="center" wrapText="1"/>
      <protection/>
    </xf>
    <xf numFmtId="0" fontId="24" fillId="4" borderId="141" xfId="59" applyFont="1" applyFill="1" applyBorder="1" applyAlignment="1" applyProtection="1">
      <alignment horizontal="center" vertical="center" wrapText="1"/>
      <protection/>
    </xf>
    <xf numFmtId="0" fontId="24" fillId="4" borderId="142" xfId="59" applyFont="1" applyFill="1" applyBorder="1" applyAlignment="1" applyProtection="1">
      <alignment horizontal="center" vertical="center" wrapText="1"/>
      <protection/>
    </xf>
    <xf numFmtId="0" fontId="27" fillId="24" borderId="143" xfId="59" applyFont="1" applyFill="1" applyBorder="1" applyAlignment="1" applyProtection="1">
      <alignment horizontal="center" vertical="center"/>
      <protection/>
    </xf>
    <xf numFmtId="0" fontId="27" fillId="24" borderId="144" xfId="59" applyFont="1" applyFill="1" applyBorder="1" applyAlignment="1" applyProtection="1">
      <alignment horizontal="center" vertical="center"/>
      <protection/>
    </xf>
    <xf numFmtId="0" fontId="27" fillId="24" borderId="145" xfId="59" applyFont="1" applyFill="1" applyBorder="1" applyAlignment="1" applyProtection="1">
      <alignment horizontal="center" vertical="center"/>
      <protection/>
    </xf>
    <xf numFmtId="0" fontId="27" fillId="4" borderId="112" xfId="59" applyFont="1" applyFill="1" applyBorder="1" applyAlignment="1" applyProtection="1">
      <alignment horizontal="center"/>
      <protection/>
    </xf>
    <xf numFmtId="0" fontId="27" fillId="4" borderId="34" xfId="59" applyFont="1" applyFill="1" applyBorder="1" applyAlignment="1" applyProtection="1">
      <alignment horizontal="center"/>
      <protection/>
    </xf>
    <xf numFmtId="0" fontId="27" fillId="4" borderId="102" xfId="59" applyFont="1" applyFill="1" applyBorder="1" applyAlignment="1" applyProtection="1">
      <alignment horizontal="center"/>
      <protection/>
    </xf>
    <xf numFmtId="0" fontId="27" fillId="24" borderId="146" xfId="59" applyFont="1" applyFill="1" applyBorder="1" applyAlignment="1" applyProtection="1">
      <alignment horizontal="center" textRotation="90" wrapText="1"/>
      <protection/>
    </xf>
    <xf numFmtId="0" fontId="27" fillId="24" borderId="147" xfId="59" applyFont="1" applyFill="1" applyBorder="1" applyAlignment="1" applyProtection="1">
      <alignment horizontal="center" textRotation="90" wrapText="1"/>
      <protection/>
    </xf>
    <xf numFmtId="0" fontId="27" fillId="24" borderId="148" xfId="59" applyFont="1" applyFill="1" applyBorder="1" applyAlignment="1" applyProtection="1">
      <alignment horizontal="center" vertical="center"/>
      <protection/>
    </xf>
    <xf numFmtId="0" fontId="27" fillId="24" borderId="149" xfId="59" applyFont="1" applyFill="1" applyBorder="1" applyAlignment="1" applyProtection="1">
      <alignment horizontal="center" vertical="center"/>
      <protection/>
    </xf>
    <xf numFmtId="0" fontId="27" fillId="24" borderId="150" xfId="59" applyFont="1" applyFill="1" applyBorder="1" applyAlignment="1" applyProtection="1">
      <alignment horizontal="center" textRotation="90" wrapText="1"/>
      <protection/>
    </xf>
    <xf numFmtId="0" fontId="26" fillId="0" borderId="128" xfId="59" applyFont="1" applyFill="1" applyBorder="1" applyAlignment="1" applyProtection="1">
      <alignment horizontal="center" vertical="center"/>
      <protection/>
    </xf>
    <xf numFmtId="0" fontId="26" fillId="4" borderId="151" xfId="59" applyFont="1" applyFill="1" applyBorder="1" applyAlignment="1" applyProtection="1">
      <alignment horizontal="center" vertical="center"/>
      <protection/>
    </xf>
    <xf numFmtId="0" fontId="26" fillId="4" borderId="77" xfId="59" applyFont="1" applyFill="1" applyBorder="1" applyAlignment="1" applyProtection="1">
      <alignment horizontal="center" vertical="center"/>
      <protection/>
    </xf>
    <xf numFmtId="0" fontId="26" fillId="4" borderId="152" xfId="59" applyFont="1" applyFill="1" applyBorder="1" applyAlignment="1" applyProtection="1">
      <alignment horizontal="center" vertical="center"/>
      <protection/>
    </xf>
    <xf numFmtId="0" fontId="27" fillId="24" borderId="33" xfId="59" applyFont="1" applyFill="1" applyBorder="1" applyAlignment="1" applyProtection="1">
      <alignment horizontal="center" textRotation="90"/>
      <protection/>
    </xf>
    <xf numFmtId="0" fontId="27" fillId="24" borderId="153" xfId="59" applyFont="1" applyFill="1" applyBorder="1" applyAlignment="1" applyProtection="1">
      <alignment horizontal="center" textRotation="90"/>
      <protection/>
    </xf>
    <xf numFmtId="0" fontId="25" fillId="4" borderId="154" xfId="59" applyFont="1" applyFill="1" applyBorder="1" applyAlignment="1" applyProtection="1">
      <alignment horizontal="center" vertical="center" textRotation="90"/>
      <protection/>
    </xf>
    <xf numFmtId="0" fontId="25" fillId="4" borderId="76" xfId="59" applyFont="1" applyFill="1" applyBorder="1" applyAlignment="1" applyProtection="1">
      <alignment horizontal="center" vertical="center" textRotation="90"/>
      <protection/>
    </xf>
    <xf numFmtId="0" fontId="25" fillId="4" borderId="111" xfId="59" applyFont="1" applyFill="1" applyBorder="1" applyAlignment="1" applyProtection="1">
      <alignment horizontal="center" vertical="center" textRotation="90"/>
      <protection/>
    </xf>
    <xf numFmtId="0" fontId="24" fillId="4" borderId="155" xfId="59" applyFont="1" applyFill="1" applyBorder="1" applyAlignment="1" applyProtection="1">
      <alignment horizontal="center" vertical="center" textRotation="90"/>
      <protection/>
    </xf>
    <xf numFmtId="0" fontId="24" fillId="4" borderId="80" xfId="59" applyFont="1" applyFill="1" applyBorder="1" applyAlignment="1" applyProtection="1">
      <alignment horizontal="center" vertical="center" textRotation="90"/>
      <protection/>
    </xf>
    <xf numFmtId="0" fontId="24" fillId="4" borderId="156" xfId="59" applyFont="1" applyFill="1" applyBorder="1" applyAlignment="1" applyProtection="1">
      <alignment horizontal="center" vertical="center" textRotation="90"/>
      <protection/>
    </xf>
    <xf numFmtId="0" fontId="24" fillId="4" borderId="133" xfId="0" applyFont="1" applyFill="1" applyBorder="1" applyAlignment="1">
      <alignment horizontal="center" vertical="center" wrapText="1"/>
    </xf>
    <xf numFmtId="0" fontId="24" fillId="4" borderId="123" xfId="0" applyFont="1" applyFill="1" applyBorder="1" applyAlignment="1">
      <alignment horizontal="center" vertical="center" wrapText="1"/>
    </xf>
    <xf numFmtId="0" fontId="24" fillId="4" borderId="134" xfId="0" applyFont="1" applyFill="1" applyBorder="1" applyAlignment="1">
      <alignment horizontal="center" vertical="center" wrapText="1"/>
    </xf>
    <xf numFmtId="0" fontId="24" fillId="4" borderId="157" xfId="0" applyFont="1" applyFill="1" applyBorder="1" applyAlignment="1">
      <alignment horizontal="center" vertical="center" wrapText="1"/>
    </xf>
    <xf numFmtId="0" fontId="24" fillId="4" borderId="158" xfId="0" applyFont="1" applyFill="1" applyBorder="1" applyAlignment="1">
      <alignment horizontal="center" vertical="center" wrapText="1"/>
    </xf>
    <xf numFmtId="0" fontId="24" fillId="4" borderId="159" xfId="0" applyFont="1" applyFill="1" applyBorder="1" applyAlignment="1">
      <alignment horizontal="center" vertical="center" wrapText="1"/>
    </xf>
    <xf numFmtId="0" fontId="27" fillId="24" borderId="160" xfId="59" applyFont="1" applyFill="1" applyBorder="1" applyAlignment="1" applyProtection="1">
      <alignment horizontal="center" vertical="center"/>
      <protection/>
    </xf>
    <xf numFmtId="0" fontId="27" fillId="24" borderId="161" xfId="59" applyFont="1" applyFill="1" applyBorder="1" applyAlignment="1" applyProtection="1">
      <alignment horizontal="center" vertical="center"/>
      <protection/>
    </xf>
    <xf numFmtId="0" fontId="27" fillId="24" borderId="162" xfId="59" applyFont="1" applyFill="1" applyBorder="1" applyAlignment="1" applyProtection="1">
      <alignment horizontal="center" textRotation="90"/>
      <protection/>
    </xf>
    <xf numFmtId="0" fontId="27" fillId="4" borderId="163" xfId="59" applyFont="1" applyFill="1" applyBorder="1" applyAlignment="1" applyProtection="1">
      <alignment horizontal="center"/>
      <protection/>
    </xf>
    <xf numFmtId="0" fontId="27" fillId="4" borderId="164" xfId="59" applyFont="1" applyFill="1" applyBorder="1" applyAlignment="1" applyProtection="1">
      <alignment horizontal="center"/>
      <protection/>
    </xf>
    <xf numFmtId="0" fontId="27" fillId="4" borderId="165" xfId="59" applyFont="1" applyFill="1" applyBorder="1" applyAlignment="1" applyProtection="1">
      <alignment horizontal="center"/>
      <protection/>
    </xf>
    <xf numFmtId="0" fontId="22" fillId="0" borderId="0" xfId="59" applyFont="1" applyFill="1" applyAlignment="1" applyProtection="1">
      <alignment horizontal="center" vertical="center"/>
      <protection/>
    </xf>
    <xf numFmtId="0" fontId="22" fillId="0" borderId="0" xfId="59" applyFont="1" applyFill="1" applyAlignment="1" applyProtection="1">
      <alignment horizontal="center" vertical="center"/>
      <protection locked="0"/>
    </xf>
    <xf numFmtId="0" fontId="26" fillId="0" borderId="0" xfId="59" applyFont="1" applyFill="1" applyAlignment="1" applyProtection="1">
      <alignment horizontal="center" vertical="center"/>
      <protection locked="0"/>
    </xf>
    <xf numFmtId="0" fontId="27" fillId="4" borderId="78" xfId="59" applyFont="1" applyFill="1" applyBorder="1" applyAlignment="1" applyProtection="1">
      <alignment horizontal="center"/>
      <protection/>
    </xf>
    <xf numFmtId="0" fontId="27" fillId="4" borderId="166" xfId="59" applyFont="1" applyFill="1" applyBorder="1" applyAlignment="1" applyProtection="1">
      <alignment horizontal="center"/>
      <protection/>
    </xf>
    <xf numFmtId="0" fontId="27" fillId="4" borderId="167" xfId="59" applyFont="1" applyFill="1" applyBorder="1" applyAlignment="1" applyProtection="1">
      <alignment horizontal="center"/>
      <protection/>
    </xf>
    <xf numFmtId="0" fontId="27" fillId="24" borderId="168" xfId="59" applyFont="1" applyFill="1" applyBorder="1" applyAlignment="1" applyProtection="1">
      <alignment horizontal="center" vertical="center"/>
      <protection/>
    </xf>
    <xf numFmtId="0" fontId="27" fillId="24" borderId="169" xfId="59" applyFont="1" applyFill="1" applyBorder="1" applyAlignment="1" applyProtection="1">
      <alignment horizontal="center" vertical="center"/>
      <protection/>
    </xf>
    <xf numFmtId="0" fontId="27" fillId="24" borderId="170" xfId="59" applyFont="1" applyFill="1" applyBorder="1" applyAlignment="1" applyProtection="1">
      <alignment horizontal="center" textRotation="90"/>
      <protection/>
    </xf>
    <xf numFmtId="0" fontId="27" fillId="24" borderId="171" xfId="59" applyFont="1" applyFill="1" applyBorder="1" applyAlignment="1" applyProtection="1">
      <alignment horizontal="center" textRotation="90" wrapText="1"/>
      <protection/>
    </xf>
    <xf numFmtId="0" fontId="27" fillId="24" borderId="172" xfId="59" applyFont="1" applyFill="1" applyBorder="1" applyAlignment="1" applyProtection="1">
      <alignment horizontal="center" textRotation="90" wrapText="1"/>
      <protection/>
    </xf>
    <xf numFmtId="1" fontId="34" fillId="0" borderId="173" xfId="59" applyNumberFormat="1" applyFont="1" applyFill="1" applyBorder="1" applyAlignment="1" applyProtection="1">
      <alignment horizontal="center"/>
      <protection locked="0"/>
    </xf>
    <xf numFmtId="1" fontId="34" fillId="0" borderId="174" xfId="59" applyNumberFormat="1" applyFont="1" applyFill="1" applyBorder="1" applyAlignment="1" applyProtection="1">
      <alignment horizontal="center"/>
      <protection locked="0"/>
    </xf>
    <xf numFmtId="1" fontId="34" fillId="0" borderId="175" xfId="59" applyNumberFormat="1" applyFont="1" applyFill="1" applyBorder="1" applyAlignment="1" applyProtection="1">
      <alignment horizontal="center"/>
      <protection locked="0"/>
    </xf>
    <xf numFmtId="1" fontId="34" fillId="0" borderId="176" xfId="59" applyNumberFormat="1" applyFont="1" applyFill="1" applyBorder="1" applyAlignment="1" applyProtection="1">
      <alignment horizontal="center"/>
      <protection locked="0"/>
    </xf>
    <xf numFmtId="1" fontId="34" fillId="0" borderId="158" xfId="59" applyNumberFormat="1" applyFont="1" applyFill="1" applyBorder="1" applyAlignment="1" applyProtection="1">
      <alignment horizontal="center"/>
      <protection locked="0"/>
    </xf>
    <xf numFmtId="1" fontId="34" fillId="0" borderId="159" xfId="59" applyNumberFormat="1" applyFont="1" applyFill="1" applyBorder="1" applyAlignment="1" applyProtection="1">
      <alignment horizontal="center"/>
      <protection locked="0"/>
    </xf>
    <xf numFmtId="0" fontId="34" fillId="0" borderId="177" xfId="59" applyFont="1" applyFill="1" applyBorder="1" applyAlignment="1">
      <alignment horizontal="center" vertical="center"/>
      <protection/>
    </xf>
    <xf numFmtId="0" fontId="34" fillId="0" borderId="178" xfId="59" applyFont="1" applyFill="1" applyBorder="1" applyAlignment="1">
      <alignment horizontal="center" vertical="center"/>
      <protection/>
    </xf>
    <xf numFmtId="0" fontId="34" fillId="0" borderId="179" xfId="59" applyFont="1" applyFill="1" applyBorder="1" applyAlignment="1">
      <alignment horizontal="center" vertical="center"/>
      <protection/>
    </xf>
    <xf numFmtId="1" fontId="34" fillId="0" borderId="44" xfId="59" applyNumberFormat="1" applyFont="1" applyFill="1" applyBorder="1" applyAlignment="1" applyProtection="1">
      <alignment horizontal="center" vertical="center"/>
      <protection locked="0"/>
    </xf>
    <xf numFmtId="1" fontId="34" fillId="0" borderId="43" xfId="59" applyNumberFormat="1" applyFont="1" applyFill="1" applyBorder="1" applyAlignment="1" applyProtection="1">
      <alignment horizontal="center" vertical="center"/>
      <protection locked="0"/>
    </xf>
    <xf numFmtId="1" fontId="34" fillId="0" borderId="126" xfId="59" applyNumberFormat="1" applyFont="1" applyFill="1" applyBorder="1" applyAlignment="1" applyProtection="1">
      <alignment horizontal="center" vertical="center"/>
      <protection locked="0"/>
    </xf>
    <xf numFmtId="1" fontId="34" fillId="0" borderId="180" xfId="59" applyNumberFormat="1" applyFont="1" applyFill="1" applyBorder="1" applyAlignment="1" applyProtection="1">
      <alignment horizontal="center" vertical="center"/>
      <protection locked="0"/>
    </xf>
    <xf numFmtId="1" fontId="34" fillId="0" borderId="13" xfId="59" applyNumberFormat="1" applyFont="1" applyFill="1" applyBorder="1" applyAlignment="1" applyProtection="1">
      <alignment horizontal="center" vertical="center"/>
      <protection locked="0"/>
    </xf>
    <xf numFmtId="1" fontId="34" fillId="0" borderId="28" xfId="59" applyNumberFormat="1" applyFont="1" applyFill="1" applyBorder="1" applyAlignment="1" applyProtection="1">
      <alignment horizontal="center" vertical="center"/>
      <protection locked="0"/>
    </xf>
    <xf numFmtId="1" fontId="34" fillId="0" borderId="112" xfId="59" applyNumberFormat="1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81" xfId="0" applyFont="1" applyFill="1" applyBorder="1" applyAlignment="1">
      <alignment horizontal="center" vertical="center"/>
    </xf>
    <xf numFmtId="0" fontId="24" fillId="4" borderId="182" xfId="59" applyFont="1" applyFill="1" applyBorder="1" applyAlignment="1" applyProtection="1">
      <alignment horizontal="center" vertical="center" textRotation="90"/>
      <protection/>
    </xf>
    <xf numFmtId="0" fontId="24" fillId="4" borderId="183" xfId="59" applyFont="1" applyFill="1" applyBorder="1" applyAlignment="1" applyProtection="1">
      <alignment horizontal="center" vertical="center" textRotation="90"/>
      <protection/>
    </xf>
    <xf numFmtId="0" fontId="24" fillId="4" borderId="184" xfId="59" applyFont="1" applyFill="1" applyBorder="1" applyAlignment="1" applyProtection="1">
      <alignment horizontal="center" vertical="center" textRotation="90"/>
      <protection/>
    </xf>
    <xf numFmtId="1" fontId="30" fillId="0" borderId="32" xfId="59" applyNumberFormat="1" applyFont="1" applyFill="1" applyBorder="1" applyAlignment="1" applyProtection="1">
      <alignment horizontal="center" vertical="center" shrinkToFit="1"/>
      <protection/>
    </xf>
    <xf numFmtId="1" fontId="30" fillId="0" borderId="31" xfId="59" applyNumberFormat="1" applyFont="1" applyFill="1" applyBorder="1" applyAlignment="1" applyProtection="1">
      <alignment horizontal="center" vertical="center" shrinkToFit="1"/>
      <protection/>
    </xf>
    <xf numFmtId="1" fontId="30" fillId="0" borderId="115" xfId="59" applyNumberFormat="1" applyFont="1" applyFill="1" applyBorder="1" applyAlignment="1" applyProtection="1">
      <alignment horizontal="center" vertical="center" shrinkToFit="1"/>
      <protection/>
    </xf>
    <xf numFmtId="1" fontId="34" fillId="0" borderId="180" xfId="59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 shrinkToFit="1"/>
    </xf>
    <xf numFmtId="0" fontId="25" fillId="4" borderId="185" xfId="59" applyFont="1" applyFill="1" applyBorder="1" applyAlignment="1" applyProtection="1">
      <alignment horizontal="center" vertical="center" textRotation="90"/>
      <protection/>
    </xf>
    <xf numFmtId="0" fontId="25" fillId="4" borderId="186" xfId="59" applyFont="1" applyFill="1" applyBorder="1" applyAlignment="1" applyProtection="1">
      <alignment horizontal="center" vertical="center" textRotation="90"/>
      <protection/>
    </xf>
    <xf numFmtId="0" fontId="25" fillId="4" borderId="176" xfId="59" applyFont="1" applyFill="1" applyBorder="1" applyAlignment="1" applyProtection="1">
      <alignment horizontal="center" vertical="center" textRotation="90"/>
      <protection/>
    </xf>
    <xf numFmtId="0" fontId="27" fillId="24" borderId="10" xfId="59" applyFont="1" applyFill="1" applyBorder="1" applyAlignment="1" applyProtection="1">
      <alignment horizontal="center" textRotation="90"/>
      <protection/>
    </xf>
    <xf numFmtId="0" fontId="27" fillId="24" borderId="187" xfId="59" applyFont="1" applyFill="1" applyBorder="1" applyAlignment="1" applyProtection="1">
      <alignment horizontal="center" textRotation="90" wrapText="1"/>
      <protection/>
    </xf>
    <xf numFmtId="0" fontId="27" fillId="4" borderId="38" xfId="59" applyFont="1" applyFill="1" applyBorder="1" applyAlignment="1" applyProtection="1">
      <alignment horizontal="center" vertical="center"/>
      <protection/>
    </xf>
    <xf numFmtId="0" fontId="27" fillId="4" borderId="12" xfId="59" applyFont="1" applyFill="1" applyBorder="1" applyAlignment="1" applyProtection="1">
      <alignment horizontal="center" vertical="center"/>
      <protection/>
    </xf>
    <xf numFmtId="0" fontId="27" fillId="4" borderId="124" xfId="59" applyFont="1" applyFill="1" applyBorder="1" applyAlignment="1" applyProtection="1">
      <alignment horizontal="center" vertical="center"/>
      <protection/>
    </xf>
    <xf numFmtId="0" fontId="27" fillId="24" borderId="188" xfId="59" applyFont="1" applyFill="1" applyBorder="1" applyAlignment="1" applyProtection="1">
      <alignment horizontal="center" vertical="center"/>
      <protection/>
    </xf>
    <xf numFmtId="0" fontId="27" fillId="24" borderId="189" xfId="59" applyFont="1" applyFill="1" applyBorder="1" applyAlignment="1" applyProtection="1">
      <alignment horizontal="center" vertical="center"/>
      <protection/>
    </xf>
    <xf numFmtId="0" fontId="38" fillId="0" borderId="0" xfId="59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26" fillId="0" borderId="0" xfId="59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7" fillId="24" borderId="190" xfId="59" applyFont="1" applyFill="1" applyBorder="1" applyAlignment="1" applyProtection="1">
      <alignment horizontal="center" textRotation="90" wrapText="1"/>
      <protection/>
    </xf>
    <xf numFmtId="0" fontId="24" fillId="4" borderId="191" xfId="59" applyFont="1" applyFill="1" applyBorder="1" applyAlignment="1" applyProtection="1">
      <alignment horizontal="center" vertical="center" wrapText="1"/>
      <protection/>
    </xf>
    <xf numFmtId="0" fontId="0" fillId="4" borderId="141" xfId="0" applyFill="1" applyBorder="1" applyAlignment="1" applyProtection="1">
      <alignment horizontal="center" vertical="center" wrapText="1"/>
      <protection/>
    </xf>
    <xf numFmtId="0" fontId="0" fillId="4" borderId="142" xfId="0" applyFill="1" applyBorder="1" applyAlignment="1" applyProtection="1">
      <alignment horizontal="center" vertical="center" wrapText="1"/>
      <protection/>
    </xf>
    <xf numFmtId="0" fontId="26" fillId="4" borderId="185" xfId="59" applyFont="1" applyFill="1" applyBorder="1" applyAlignment="1" applyProtection="1">
      <alignment horizontal="center" vertical="center"/>
      <protection/>
    </xf>
    <xf numFmtId="0" fontId="26" fillId="4" borderId="186" xfId="59" applyFont="1" applyFill="1" applyBorder="1" applyAlignment="1" applyProtection="1">
      <alignment horizontal="center" vertical="center"/>
      <protection/>
    </xf>
    <xf numFmtId="0" fontId="0" fillId="4" borderId="176" xfId="0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4" borderId="60" xfId="59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7" fillId="24" borderId="192" xfId="59" applyFont="1" applyFill="1" applyBorder="1" applyAlignment="1" applyProtection="1">
      <alignment horizontal="center" textRotation="90" wrapText="1"/>
      <protection/>
    </xf>
    <xf numFmtId="0" fontId="24" fillId="4" borderId="141" xfId="0" applyFont="1" applyFill="1" applyBorder="1" applyAlignment="1" applyProtection="1">
      <alignment horizontal="center" vertical="center"/>
      <protection/>
    </xf>
    <xf numFmtId="0" fontId="24" fillId="4" borderId="142" xfId="0" applyFont="1" applyFill="1" applyBorder="1" applyAlignment="1" applyProtection="1">
      <alignment horizontal="center" vertical="center"/>
      <protection/>
    </xf>
    <xf numFmtId="0" fontId="27" fillId="4" borderId="65" xfId="59" applyFont="1" applyFill="1" applyBorder="1" applyAlignment="1" applyProtection="1">
      <alignment horizontal="center" vertical="center"/>
      <protection/>
    </xf>
    <xf numFmtId="0" fontId="27" fillId="4" borderId="66" xfId="59" applyFont="1" applyFill="1" applyBorder="1" applyAlignment="1" applyProtection="1">
      <alignment horizontal="center" vertical="center"/>
      <protection/>
    </xf>
    <xf numFmtId="0" fontId="27" fillId="24" borderId="193" xfId="59" applyFont="1" applyFill="1" applyBorder="1" applyAlignment="1" applyProtection="1">
      <alignment horizontal="center" vertical="center"/>
      <protection/>
    </xf>
    <xf numFmtId="0" fontId="26" fillId="0" borderId="128" xfId="0" applyFont="1" applyFill="1" applyBorder="1" applyAlignment="1" applyProtection="1">
      <alignment horizontal="center" vertical="center"/>
      <protection/>
    </xf>
    <xf numFmtId="1" fontId="34" fillId="0" borderId="32" xfId="59" applyNumberFormat="1" applyFont="1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/>
    </xf>
    <xf numFmtId="1" fontId="34" fillId="0" borderId="44" xfId="59" applyNumberFormat="1" applyFont="1" applyFill="1" applyBorder="1" applyAlignment="1" applyProtection="1">
      <alignment horizontal="center" vertical="center" shrinkToFit="1"/>
      <protection/>
    </xf>
    <xf numFmtId="0" fontId="0" fillId="0" borderId="43" xfId="0" applyFill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0" fontId="0" fillId="0" borderId="18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4" fillId="32" borderId="55" xfId="59" applyFont="1" applyFill="1" applyBorder="1" applyAlignment="1" applyProtection="1">
      <alignment horizontal="left" vertical="center" wrapText="1"/>
      <protection locked="0"/>
    </xf>
    <xf numFmtId="0" fontId="0" fillId="32" borderId="31" xfId="0" applyFont="1" applyFill="1" applyBorder="1" applyAlignment="1" applyProtection="1">
      <alignment horizontal="left" vertical="center" wrapText="1"/>
      <protection locked="0"/>
    </xf>
    <xf numFmtId="0" fontId="0" fillId="32" borderId="115" xfId="0" applyFont="1" applyFill="1" applyBorder="1" applyAlignment="1" applyProtection="1">
      <alignment horizontal="left" vertical="center" wrapText="1"/>
      <protection locked="0"/>
    </xf>
    <xf numFmtId="0" fontId="0" fillId="0" borderId="194" xfId="0" applyFont="1" applyFill="1" applyBorder="1" applyAlignment="1" applyProtection="1">
      <alignment horizontal="center" vertical="center"/>
      <protection locked="0"/>
    </xf>
    <xf numFmtId="0" fontId="0" fillId="0" borderId="195" xfId="0" applyFont="1" applyFill="1" applyBorder="1" applyAlignment="1" applyProtection="1">
      <alignment horizontal="center" vertical="center"/>
      <protection locked="0"/>
    </xf>
    <xf numFmtId="0" fontId="0" fillId="0" borderId="196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8" xfId="0" applyFill="1" applyBorder="1" applyAlignment="1" applyProtection="1">
      <alignment horizontal="center" vertical="center"/>
      <protection locked="0"/>
    </xf>
    <xf numFmtId="0" fontId="0" fillId="0" borderId="127" xfId="0" applyFill="1" applyBorder="1" applyAlignment="1" applyProtection="1">
      <alignment horizontal="center" vertical="center"/>
      <protection locked="0"/>
    </xf>
    <xf numFmtId="0" fontId="0" fillId="0" borderId="128" xfId="0" applyFill="1" applyBorder="1" applyAlignment="1" applyProtection="1">
      <alignment horizontal="center" vertical="center"/>
      <protection locked="0"/>
    </xf>
    <xf numFmtId="0" fontId="0" fillId="0" borderId="129" xfId="0" applyFill="1" applyBorder="1" applyAlignment="1" applyProtection="1">
      <alignment horizontal="center" vertical="center"/>
      <protection locked="0"/>
    </xf>
    <xf numFmtId="0" fontId="27" fillId="4" borderId="31" xfId="0" applyFont="1" applyFill="1" applyBorder="1" applyAlignment="1" applyProtection="1">
      <alignment horizontal="center" vertical="center" wrapText="1"/>
      <protection/>
    </xf>
    <xf numFmtId="0" fontId="0" fillId="4" borderId="43" xfId="0" applyFont="1" applyFill="1" applyBorder="1" applyAlignment="1" applyProtection="1">
      <alignment horizontal="center" vertical="center"/>
      <protection/>
    </xf>
    <xf numFmtId="0" fontId="0" fillId="4" borderId="126" xfId="0" applyFont="1" applyFill="1" applyBorder="1" applyAlignment="1" applyProtection="1">
      <alignment horizontal="center" vertical="center"/>
      <protection/>
    </xf>
    <xf numFmtId="0" fontId="24" fillId="4" borderId="127" xfId="59" applyFont="1" applyFill="1" applyBorder="1" applyAlignment="1" applyProtection="1">
      <alignment horizontal="center" vertical="center" wrapText="1"/>
      <protection/>
    </xf>
    <xf numFmtId="0" fontId="27" fillId="4" borderId="128" xfId="0" applyFont="1" applyFill="1" applyBorder="1" applyAlignment="1" applyProtection="1">
      <alignment horizontal="center" vertical="center" wrapText="1"/>
      <protection/>
    </xf>
    <xf numFmtId="0" fontId="0" fillId="4" borderId="128" xfId="0" applyFont="1" applyFill="1" applyBorder="1" applyAlignment="1" applyProtection="1">
      <alignment horizontal="center" vertical="center"/>
      <protection/>
    </xf>
    <xf numFmtId="0" fontId="0" fillId="4" borderId="129" xfId="0" applyFont="1" applyFill="1" applyBorder="1" applyAlignment="1" applyProtection="1">
      <alignment horizontal="center" vertical="center"/>
      <protection/>
    </xf>
    <xf numFmtId="0" fontId="0" fillId="0" borderId="133" xfId="59" applyFont="1" applyFill="1" applyBorder="1" applyAlignment="1" applyProtection="1">
      <alignment horizontal="center" vertical="center"/>
      <protection locked="0"/>
    </xf>
    <xf numFmtId="0" fontId="0" fillId="0" borderId="123" xfId="59" applyFont="1" applyFill="1" applyBorder="1" applyAlignment="1" applyProtection="1">
      <alignment horizontal="center" vertical="center"/>
      <protection locked="0"/>
    </xf>
    <xf numFmtId="0" fontId="0" fillId="0" borderId="134" xfId="59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/>
    </xf>
    <xf numFmtId="1" fontId="34" fillId="0" borderId="34" xfId="59" applyNumberFormat="1" applyFont="1" applyFill="1" applyBorder="1" applyAlignment="1" applyProtection="1">
      <alignment horizontal="center" vertical="center" shrinkToFit="1"/>
      <protection/>
    </xf>
    <xf numFmtId="0" fontId="24" fillId="0" borderId="130" xfId="59" applyFont="1" applyFill="1" applyBorder="1" applyAlignment="1" applyProtection="1">
      <alignment horizontal="center" vertical="center" wrapText="1"/>
      <protection locked="0"/>
    </xf>
    <xf numFmtId="0" fontId="0" fillId="0" borderId="131" xfId="0" applyFont="1" applyFill="1" applyBorder="1" applyAlignment="1" applyProtection="1">
      <alignment horizontal="center" vertical="center" wrapText="1"/>
      <protection locked="0"/>
    </xf>
    <xf numFmtId="1" fontId="34" fillId="0" borderId="181" xfId="59" applyNumberFormat="1" applyFont="1" applyFill="1" applyBorder="1" applyAlignment="1" applyProtection="1">
      <alignment horizontal="center" vertical="center" shrinkToFit="1"/>
      <protection/>
    </xf>
    <xf numFmtId="0" fontId="22" fillId="0" borderId="0" xfId="60" applyFont="1" applyFill="1" applyAlignment="1" applyProtection="1">
      <alignment horizontal="center" vertical="center"/>
      <protection/>
    </xf>
    <xf numFmtId="0" fontId="27" fillId="0" borderId="0" xfId="56" applyFont="1" applyFill="1" applyAlignment="1" applyProtection="1">
      <alignment horizontal="center" vertical="center"/>
      <protection/>
    </xf>
    <xf numFmtId="0" fontId="22" fillId="0" borderId="0" xfId="60" applyFont="1" applyFill="1" applyAlignment="1" applyProtection="1">
      <alignment horizontal="center" vertical="center"/>
      <protection locked="0"/>
    </xf>
    <xf numFmtId="0" fontId="27" fillId="24" borderId="192" xfId="60" applyFont="1" applyFill="1" applyBorder="1" applyAlignment="1" applyProtection="1">
      <alignment horizontal="center" textRotation="90" wrapText="1"/>
      <protection/>
    </xf>
    <xf numFmtId="0" fontId="24" fillId="4" borderId="141" xfId="56" applyFont="1" applyFill="1" applyBorder="1" applyAlignment="1" applyProtection="1">
      <alignment horizontal="center" vertical="center"/>
      <protection/>
    </xf>
    <xf numFmtId="0" fontId="24" fillId="4" borderId="142" xfId="56" applyFont="1" applyFill="1" applyBorder="1" applyAlignment="1" applyProtection="1">
      <alignment horizontal="center" vertical="center"/>
      <protection/>
    </xf>
    <xf numFmtId="0" fontId="27" fillId="24" borderId="187" xfId="60" applyFont="1" applyFill="1" applyBorder="1" applyAlignment="1" applyProtection="1">
      <alignment horizontal="center" textRotation="90" wrapText="1"/>
      <protection/>
    </xf>
    <xf numFmtId="0" fontId="0" fillId="0" borderId="133" xfId="60" applyFont="1" applyFill="1" applyBorder="1" applyAlignment="1" applyProtection="1">
      <alignment horizontal="center" vertical="center"/>
      <protection locked="0"/>
    </xf>
    <xf numFmtId="0" fontId="0" fillId="0" borderId="123" xfId="60" applyFont="1" applyFill="1" applyBorder="1" applyAlignment="1" applyProtection="1">
      <alignment horizontal="center" vertical="center"/>
      <protection locked="0"/>
    </xf>
    <xf numFmtId="0" fontId="0" fillId="0" borderId="134" xfId="60" applyFont="1" applyFill="1" applyBorder="1" applyAlignment="1" applyProtection="1">
      <alignment horizontal="center" vertical="center"/>
      <protection locked="0"/>
    </xf>
    <xf numFmtId="0" fontId="24" fillId="4" borderId="127" xfId="60" applyFont="1" applyFill="1" applyBorder="1" applyAlignment="1" applyProtection="1">
      <alignment horizontal="center" vertical="center" wrapText="1"/>
      <protection/>
    </xf>
    <xf numFmtId="0" fontId="27" fillId="4" borderId="128" xfId="56" applyFont="1" applyFill="1" applyBorder="1" applyAlignment="1" applyProtection="1">
      <alignment horizontal="center" vertical="center" wrapText="1"/>
      <protection/>
    </xf>
    <xf numFmtId="0" fontId="0" fillId="4" borderId="128" xfId="56" applyFont="1" applyFill="1" applyBorder="1" applyAlignment="1" applyProtection="1">
      <alignment horizontal="center" vertical="center"/>
      <protection/>
    </xf>
    <xf numFmtId="0" fontId="0" fillId="4" borderId="129" xfId="56" applyFont="1" applyFill="1" applyBorder="1" applyAlignment="1" applyProtection="1">
      <alignment horizontal="center" vertical="center"/>
      <protection/>
    </xf>
    <xf numFmtId="0" fontId="27" fillId="24" borderId="189" xfId="60" applyFont="1" applyFill="1" applyBorder="1" applyAlignment="1" applyProtection="1">
      <alignment horizontal="center" vertical="center"/>
      <protection/>
    </xf>
    <xf numFmtId="0" fontId="27" fillId="24" borderId="10" xfId="60" applyFont="1" applyFill="1" applyBorder="1" applyAlignment="1" applyProtection="1">
      <alignment horizontal="center" textRotation="90"/>
      <protection/>
    </xf>
    <xf numFmtId="0" fontId="24" fillId="0" borderId="130" xfId="60" applyFont="1" applyFill="1" applyBorder="1" applyAlignment="1" applyProtection="1">
      <alignment horizontal="center" vertical="center" wrapText="1"/>
      <protection locked="0"/>
    </xf>
    <xf numFmtId="0" fontId="0" fillId="0" borderId="131" xfId="56" applyFont="1" applyFill="1" applyBorder="1" applyAlignment="1" applyProtection="1">
      <alignment horizontal="center" vertical="center" wrapText="1"/>
      <protection locked="0"/>
    </xf>
    <xf numFmtId="0" fontId="26" fillId="4" borderId="185" xfId="60" applyFont="1" applyFill="1" applyBorder="1" applyAlignment="1" applyProtection="1">
      <alignment horizontal="center" vertical="center"/>
      <protection/>
    </xf>
    <xf numFmtId="0" fontId="26" fillId="4" borderId="186" xfId="60" applyFont="1" applyFill="1" applyBorder="1" applyAlignment="1" applyProtection="1">
      <alignment horizontal="center" vertical="center"/>
      <protection/>
    </xf>
    <xf numFmtId="0" fontId="0" fillId="4" borderId="176" xfId="56" applyFill="1" applyBorder="1" applyAlignment="1" applyProtection="1">
      <alignment horizontal="center" vertical="center"/>
      <protection/>
    </xf>
    <xf numFmtId="0" fontId="27" fillId="4" borderId="38" xfId="60" applyFont="1" applyFill="1" applyBorder="1" applyAlignment="1" applyProtection="1">
      <alignment horizontal="center" vertical="center"/>
      <protection/>
    </xf>
    <xf numFmtId="0" fontId="27" fillId="4" borderId="12" xfId="60" applyFont="1" applyFill="1" applyBorder="1" applyAlignment="1" applyProtection="1">
      <alignment horizontal="center" vertical="center"/>
      <protection/>
    </xf>
    <xf numFmtId="0" fontId="27" fillId="4" borderId="124" xfId="60" applyFont="1" applyFill="1" applyBorder="1" applyAlignment="1" applyProtection="1">
      <alignment horizontal="center" vertical="center"/>
      <protection/>
    </xf>
    <xf numFmtId="0" fontId="27" fillId="24" borderId="188" xfId="60" applyFont="1" applyFill="1" applyBorder="1" applyAlignment="1" applyProtection="1">
      <alignment horizontal="center" vertical="center"/>
      <protection/>
    </xf>
    <xf numFmtId="1" fontId="24" fillId="4" borderId="135" xfId="60" applyNumberFormat="1" applyFont="1" applyFill="1" applyBorder="1" applyAlignment="1" applyProtection="1">
      <alignment horizontal="center" vertical="center"/>
      <protection/>
    </xf>
    <xf numFmtId="0" fontId="0" fillId="0" borderId="39" xfId="56" applyFont="1" applyBorder="1" applyAlignment="1">
      <alignment horizontal="center" vertical="center"/>
      <protection/>
    </xf>
    <xf numFmtId="0" fontId="24" fillId="4" borderId="55" xfId="60" applyFont="1" applyFill="1" applyBorder="1" applyAlignment="1" applyProtection="1">
      <alignment horizontal="center" vertical="center" wrapText="1"/>
      <protection/>
    </xf>
    <xf numFmtId="0" fontId="27" fillId="4" borderId="31" xfId="56" applyFont="1" applyFill="1" applyBorder="1" applyAlignment="1" applyProtection="1">
      <alignment horizontal="center" vertical="center" wrapText="1"/>
      <protection/>
    </xf>
    <xf numFmtId="0" fontId="0" fillId="4" borderId="43" xfId="56" applyFont="1" applyFill="1" applyBorder="1" applyAlignment="1" applyProtection="1">
      <alignment horizontal="center" vertical="center"/>
      <protection/>
    </xf>
    <xf numFmtId="0" fontId="0" fillId="4" borderId="126" xfId="56" applyFont="1" applyFill="1" applyBorder="1" applyAlignment="1" applyProtection="1">
      <alignment horizontal="center" vertical="center"/>
      <protection/>
    </xf>
    <xf numFmtId="1" fontId="34" fillId="0" borderId="44" xfId="60" applyNumberFormat="1" applyFont="1" applyFill="1" applyBorder="1" applyAlignment="1" applyProtection="1">
      <alignment horizontal="center" vertical="center" shrinkToFit="1"/>
      <protection/>
    </xf>
    <xf numFmtId="0" fontId="0" fillId="0" borderId="43" xfId="56" applyBorder="1" applyAlignment="1">
      <alignment horizontal="center" vertical="center"/>
      <protection/>
    </xf>
    <xf numFmtId="0" fontId="0" fillId="0" borderId="126" xfId="56" applyBorder="1" applyAlignment="1">
      <alignment horizontal="center" vertical="center"/>
      <protection/>
    </xf>
    <xf numFmtId="0" fontId="0" fillId="0" borderId="180" xfId="56" applyBorder="1" applyAlignment="1">
      <alignment horizontal="center" vertical="center"/>
      <protection/>
    </xf>
    <xf numFmtId="0" fontId="0" fillId="0" borderId="13" xfId="56" applyBorder="1" applyAlignment="1">
      <alignment horizontal="center" vertical="center"/>
      <protection/>
    </xf>
    <xf numFmtId="0" fontId="0" fillId="0" borderId="28" xfId="56" applyBorder="1" applyAlignment="1">
      <alignment horizontal="center" vertical="center"/>
      <protection/>
    </xf>
    <xf numFmtId="0" fontId="24" fillId="4" borderId="191" xfId="60" applyFont="1" applyFill="1" applyBorder="1" applyAlignment="1" applyProtection="1">
      <alignment horizontal="center" vertical="center" wrapText="1"/>
      <protection/>
    </xf>
    <xf numFmtId="0" fontId="0" fillId="4" borderId="141" xfId="56" applyFill="1" applyBorder="1" applyAlignment="1" applyProtection="1">
      <alignment horizontal="center" vertical="center" wrapText="1"/>
      <protection/>
    </xf>
    <xf numFmtId="0" fontId="0" fillId="4" borderId="142" xfId="56" applyFill="1" applyBorder="1" applyAlignment="1" applyProtection="1">
      <alignment horizontal="center" vertical="center" wrapText="1"/>
      <protection/>
    </xf>
    <xf numFmtId="0" fontId="27" fillId="24" borderId="193" xfId="60" applyFont="1" applyFill="1" applyBorder="1" applyAlignment="1" applyProtection="1">
      <alignment horizontal="center" vertical="center"/>
      <protection/>
    </xf>
    <xf numFmtId="0" fontId="27" fillId="4" borderId="65" xfId="60" applyFont="1" applyFill="1" applyBorder="1" applyAlignment="1" applyProtection="1">
      <alignment horizontal="center" vertical="center"/>
      <protection/>
    </xf>
    <xf numFmtId="0" fontId="27" fillId="4" borderId="66" xfId="60" applyFont="1" applyFill="1" applyBorder="1" applyAlignment="1" applyProtection="1">
      <alignment horizontal="center" vertical="center"/>
      <protection/>
    </xf>
    <xf numFmtId="1" fontId="34" fillId="0" borderId="112" xfId="60" applyNumberFormat="1" applyFont="1" applyFill="1" applyBorder="1" applyAlignment="1" applyProtection="1">
      <alignment horizontal="center" vertical="center" shrinkToFit="1"/>
      <protection/>
    </xf>
    <xf numFmtId="0" fontId="0" fillId="0" borderId="34" xfId="56" applyFont="1" applyFill="1" applyBorder="1" applyAlignment="1">
      <alignment horizontal="center" vertical="center" shrinkToFit="1"/>
      <protection/>
    </xf>
    <xf numFmtId="0" fontId="0" fillId="0" borderId="181" xfId="56" applyFont="1" applyFill="1" applyBorder="1" applyAlignment="1">
      <alignment horizontal="center" vertical="center"/>
      <protection/>
    </xf>
    <xf numFmtId="0" fontId="0" fillId="0" borderId="194" xfId="56" applyFont="1" applyFill="1" applyBorder="1" applyAlignment="1" applyProtection="1">
      <alignment horizontal="center" vertical="center"/>
      <protection locked="0"/>
    </xf>
    <xf numFmtId="0" fontId="0" fillId="0" borderId="195" xfId="56" applyFont="1" applyFill="1" applyBorder="1" applyAlignment="1" applyProtection="1">
      <alignment horizontal="center" vertical="center"/>
      <protection locked="0"/>
    </xf>
    <xf numFmtId="0" fontId="0" fillId="0" borderId="196" xfId="56" applyFill="1" applyBorder="1" applyAlignment="1" applyProtection="1">
      <alignment horizontal="center" vertical="center"/>
      <protection locked="0"/>
    </xf>
    <xf numFmtId="0" fontId="0" fillId="0" borderId="60" xfId="56" applyFill="1" applyBorder="1" applyAlignment="1" applyProtection="1">
      <alignment horizontal="center" vertical="center"/>
      <protection locked="0"/>
    </xf>
    <xf numFmtId="0" fontId="0" fillId="0" borderId="0" xfId="56" applyFill="1" applyBorder="1" applyAlignment="1" applyProtection="1">
      <alignment horizontal="center" vertical="center"/>
      <protection locked="0"/>
    </xf>
    <xf numFmtId="0" fontId="0" fillId="0" borderId="118" xfId="56" applyFill="1" applyBorder="1" applyAlignment="1" applyProtection="1">
      <alignment horizontal="center" vertical="center"/>
      <protection locked="0"/>
    </xf>
    <xf numFmtId="0" fontId="0" fillId="0" borderId="127" xfId="56" applyFill="1" applyBorder="1" applyAlignment="1" applyProtection="1">
      <alignment horizontal="center" vertical="center"/>
      <protection locked="0"/>
    </xf>
    <xf numFmtId="0" fontId="0" fillId="0" borderId="128" xfId="56" applyFill="1" applyBorder="1" applyAlignment="1" applyProtection="1">
      <alignment horizontal="center" vertical="center"/>
      <protection locked="0"/>
    </xf>
    <xf numFmtId="0" fontId="0" fillId="0" borderId="129" xfId="56" applyFill="1" applyBorder="1" applyAlignment="1" applyProtection="1">
      <alignment horizontal="center" vertical="center"/>
      <protection locked="0"/>
    </xf>
    <xf numFmtId="0" fontId="38" fillId="0" borderId="0" xfId="60" applyFont="1" applyFill="1" applyAlignment="1" applyProtection="1">
      <alignment horizontal="center" vertical="center"/>
      <protection locked="0"/>
    </xf>
    <xf numFmtId="0" fontId="38" fillId="0" borderId="0" xfId="56" applyFont="1" applyFill="1" applyAlignment="1" applyProtection="1">
      <alignment horizontal="center" vertical="center"/>
      <protection locked="0"/>
    </xf>
    <xf numFmtId="0" fontId="24" fillId="4" borderId="182" xfId="60" applyFont="1" applyFill="1" applyBorder="1" applyAlignment="1" applyProtection="1">
      <alignment horizontal="center" vertical="center" textRotation="90"/>
      <protection/>
    </xf>
    <xf numFmtId="0" fontId="24" fillId="4" borderId="183" xfId="60" applyFont="1" applyFill="1" applyBorder="1" applyAlignment="1" applyProtection="1">
      <alignment horizontal="center" vertical="center" textRotation="90"/>
      <protection/>
    </xf>
    <xf numFmtId="0" fontId="24" fillId="4" borderId="184" xfId="60" applyFont="1" applyFill="1" applyBorder="1" applyAlignment="1" applyProtection="1">
      <alignment horizontal="center" vertical="center" textRotation="90"/>
      <protection/>
    </xf>
    <xf numFmtId="0" fontId="27" fillId="24" borderId="190" xfId="60" applyFont="1" applyFill="1" applyBorder="1" applyAlignment="1" applyProtection="1">
      <alignment horizontal="center" textRotation="90" wrapText="1"/>
      <protection/>
    </xf>
    <xf numFmtId="0" fontId="26" fillId="0" borderId="0" xfId="60" applyFont="1" applyFill="1" applyBorder="1" applyAlignment="1" applyProtection="1">
      <alignment horizontal="center" vertical="center"/>
      <protection locked="0"/>
    </xf>
    <xf numFmtId="0" fontId="26" fillId="0" borderId="0" xfId="60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6" fillId="0" borderId="128" xfId="60" applyFont="1" applyFill="1" applyBorder="1" applyAlignment="1" applyProtection="1">
      <alignment horizontal="center" vertical="center"/>
      <protection/>
    </xf>
    <xf numFmtId="0" fontId="26" fillId="0" borderId="128" xfId="56" applyFont="1" applyFill="1" applyBorder="1" applyAlignment="1" applyProtection="1">
      <alignment horizontal="center" vertical="center"/>
      <protection/>
    </xf>
    <xf numFmtId="0" fontId="25" fillId="4" borderId="185" xfId="60" applyFont="1" applyFill="1" applyBorder="1" applyAlignment="1" applyProtection="1">
      <alignment horizontal="center" vertical="center" textRotation="90"/>
      <protection/>
    </xf>
    <xf numFmtId="0" fontId="25" fillId="4" borderId="186" xfId="60" applyFont="1" applyFill="1" applyBorder="1" applyAlignment="1" applyProtection="1">
      <alignment horizontal="center" vertical="center" textRotation="90"/>
      <protection/>
    </xf>
    <xf numFmtId="0" fontId="25" fillId="4" borderId="176" xfId="60" applyFont="1" applyFill="1" applyBorder="1" applyAlignment="1" applyProtection="1">
      <alignment horizontal="center" vertical="center" textRotation="90"/>
      <protection/>
    </xf>
    <xf numFmtId="1" fontId="34" fillId="0" borderId="180" xfId="60" applyNumberFormat="1" applyFont="1" applyFill="1" applyBorder="1" applyAlignment="1" applyProtection="1">
      <alignment horizontal="center" vertical="center" shrinkToFit="1"/>
      <protection/>
    </xf>
    <xf numFmtId="0" fontId="0" fillId="0" borderId="13" xfId="56" applyFont="1" applyFill="1" applyBorder="1" applyAlignment="1">
      <alignment horizontal="center" vertical="center" shrinkToFit="1"/>
      <protection/>
    </xf>
    <xf numFmtId="0" fontId="24" fillId="4" borderId="6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1" fontId="34" fillId="0" borderId="32" xfId="60" applyNumberFormat="1" applyFont="1" applyFill="1" applyBorder="1" applyAlignment="1" applyProtection="1">
      <alignment horizontal="center" vertical="center" shrinkToFit="1"/>
      <protection/>
    </xf>
    <xf numFmtId="0" fontId="0" fillId="0" borderId="31" xfId="56" applyFont="1" applyFill="1" applyBorder="1" applyAlignment="1">
      <alignment horizontal="center" vertical="center" shrinkToFit="1"/>
      <protection/>
    </xf>
    <xf numFmtId="0" fontId="0" fillId="0" borderId="115" xfId="56" applyFont="1" applyFill="1" applyBorder="1" applyAlignment="1">
      <alignment horizontal="center" vertical="center"/>
      <protection/>
    </xf>
    <xf numFmtId="1" fontId="34" fillId="25" borderId="32" xfId="59" applyNumberFormat="1" applyFont="1" applyFill="1" applyBorder="1" applyAlignment="1" applyProtection="1">
      <alignment horizontal="center" vertical="center" shrinkToFit="1"/>
      <protection/>
    </xf>
    <xf numFmtId="1" fontId="34" fillId="25" borderId="31" xfId="59" applyNumberFormat="1" applyFont="1" applyFill="1" applyBorder="1" applyAlignment="1" applyProtection="1">
      <alignment horizontal="center" vertical="center" shrinkToFit="1"/>
      <protection/>
    </xf>
    <xf numFmtId="1" fontId="34" fillId="25" borderId="115" xfId="59" applyNumberFormat="1" applyFont="1" applyFill="1" applyBorder="1" applyAlignment="1" applyProtection="1">
      <alignment horizontal="center" vertical="center" shrinkToFit="1"/>
      <protection/>
    </xf>
    <xf numFmtId="1" fontId="34" fillId="0" borderId="31" xfId="59" applyNumberFormat="1" applyFont="1" applyFill="1" applyBorder="1" applyAlignment="1" applyProtection="1">
      <alignment horizontal="center" vertical="center" shrinkToFit="1"/>
      <protection/>
    </xf>
    <xf numFmtId="1" fontId="34" fillId="0" borderId="115" xfId="59" applyNumberFormat="1" applyFont="1" applyFill="1" applyBorder="1" applyAlignment="1" applyProtection="1">
      <alignment horizontal="center" vertical="center" shrinkToFit="1"/>
      <protection/>
    </xf>
    <xf numFmtId="0" fontId="49" fillId="25" borderId="71" xfId="59" applyFont="1" applyFill="1" applyBorder="1" applyAlignment="1" applyProtection="1">
      <alignment horizontal="center"/>
      <protection locked="0"/>
    </xf>
    <xf numFmtId="1" fontId="34" fillId="25" borderId="80" xfId="59" applyNumberFormat="1" applyFont="1" applyFill="1" applyBorder="1" applyAlignment="1" applyProtection="1">
      <alignment horizontal="center"/>
      <protection/>
    </xf>
    <xf numFmtId="1" fontId="34" fillId="25" borderId="76" xfId="59" applyNumberFormat="1" applyFont="1" applyFill="1" applyBorder="1" applyAlignment="1" applyProtection="1">
      <alignment horizontal="center"/>
      <protection/>
    </xf>
    <xf numFmtId="1" fontId="34" fillId="25" borderId="197" xfId="59" applyNumberFormat="1" applyFont="1" applyFill="1" applyBorder="1" applyAlignment="1" applyProtection="1">
      <alignment horizontal="center" vertical="center" shrinkToFit="1"/>
      <protection/>
    </xf>
    <xf numFmtId="1" fontId="34" fillId="25" borderId="35" xfId="59" applyNumberFormat="1" applyFont="1" applyFill="1" applyBorder="1" applyAlignment="1" applyProtection="1">
      <alignment horizontal="center" vertical="center"/>
      <protection locked="0"/>
    </xf>
    <xf numFmtId="1" fontId="34" fillId="25" borderId="68" xfId="59" applyNumberFormat="1" applyFont="1" applyFill="1" applyBorder="1" applyAlignment="1" applyProtection="1">
      <alignment horizontal="center" vertical="center"/>
      <protection/>
    </xf>
    <xf numFmtId="1" fontId="34" fillId="25" borderId="68" xfId="59" applyNumberFormat="1" applyFont="1" applyFill="1" applyBorder="1" applyAlignment="1" applyProtection="1">
      <alignment horizontal="center" vertical="center"/>
      <protection locked="0"/>
    </xf>
    <xf numFmtId="0" fontId="34" fillId="25" borderId="73" xfId="59" applyFont="1" applyFill="1" applyBorder="1" applyAlignment="1" applyProtection="1">
      <alignment horizontal="center" vertical="center"/>
      <protection locked="0"/>
    </xf>
    <xf numFmtId="0" fontId="34" fillId="25" borderId="74" xfId="59" applyFont="1" applyFill="1" applyBorder="1" applyAlignment="1" applyProtection="1">
      <alignment horizontal="center" vertical="center"/>
      <protection locked="0"/>
    </xf>
    <xf numFmtId="1" fontId="34" fillId="25" borderId="116" xfId="59" applyNumberFormat="1" applyFont="1" applyFill="1" applyBorder="1" applyAlignment="1" applyProtection="1">
      <alignment horizontal="center" vertical="center"/>
      <protection locked="0"/>
    </xf>
    <xf numFmtId="1" fontId="34" fillId="25" borderId="70" xfId="59" applyNumberFormat="1" applyFont="1" applyFill="1" applyBorder="1" applyAlignment="1" applyProtection="1">
      <alignment horizontal="center" vertical="center"/>
      <protection/>
    </xf>
    <xf numFmtId="1" fontId="34" fillId="25" borderId="116" xfId="59" applyNumberFormat="1" applyFont="1" applyFill="1" applyBorder="1" applyAlignment="1" applyProtection="1">
      <alignment horizontal="center" vertical="center"/>
      <protection/>
    </xf>
    <xf numFmtId="1" fontId="34" fillId="25" borderId="62" xfId="59" applyNumberFormat="1" applyFont="1" applyFill="1" applyBorder="1" applyAlignment="1" applyProtection="1">
      <alignment horizontal="center" vertical="center"/>
      <protection locked="0"/>
    </xf>
    <xf numFmtId="1" fontId="34" fillId="25" borderId="19" xfId="59" applyNumberFormat="1" applyFont="1" applyFill="1" applyBorder="1" applyAlignment="1" applyProtection="1">
      <alignment horizontal="center" vertical="center"/>
      <protection/>
    </xf>
    <xf numFmtId="1" fontId="34" fillId="25" borderId="19" xfId="59" applyNumberFormat="1" applyFont="1" applyFill="1" applyBorder="1" applyAlignment="1" applyProtection="1">
      <alignment horizontal="center" vertical="center"/>
      <protection locked="0"/>
    </xf>
    <xf numFmtId="0" fontId="34" fillId="25" borderId="20" xfId="59" applyFont="1" applyFill="1" applyBorder="1" applyAlignment="1" applyProtection="1">
      <alignment horizontal="center" vertical="center"/>
      <protection locked="0"/>
    </xf>
    <xf numFmtId="0" fontId="34" fillId="25" borderId="42" xfId="59" applyFont="1" applyFill="1" applyBorder="1" applyAlignment="1" applyProtection="1">
      <alignment horizontal="center" vertical="center"/>
      <protection locked="0"/>
    </xf>
    <xf numFmtId="1" fontId="34" fillId="25" borderId="41" xfId="59" applyNumberFormat="1" applyFont="1" applyFill="1" applyBorder="1" applyAlignment="1" applyProtection="1">
      <alignment horizontal="center" vertical="center"/>
      <protection/>
    </xf>
    <xf numFmtId="1" fontId="34" fillId="25" borderId="24" xfId="59" applyNumberFormat="1" applyFont="1" applyFill="1" applyBorder="1" applyAlignment="1" applyProtection="1">
      <alignment horizontal="center" vertical="center"/>
      <protection/>
    </xf>
    <xf numFmtId="1" fontId="34" fillId="25" borderId="69" xfId="59" applyNumberFormat="1" applyFont="1" applyFill="1" applyBorder="1" applyAlignment="1" applyProtection="1">
      <alignment horizontal="center" vertical="center" shrinkToFit="1"/>
      <protection/>
    </xf>
    <xf numFmtId="1" fontId="34" fillId="25" borderId="32" xfId="59" applyNumberFormat="1" applyFont="1" applyFill="1" applyBorder="1" applyAlignment="1" applyProtection="1">
      <alignment horizontal="center" vertical="center"/>
      <protection locked="0"/>
    </xf>
    <xf numFmtId="1" fontId="34" fillId="25" borderId="31" xfId="59" applyNumberFormat="1" applyFont="1" applyFill="1" applyBorder="1" applyAlignment="1" applyProtection="1">
      <alignment horizontal="center" vertical="center"/>
      <protection locked="0"/>
    </xf>
    <xf numFmtId="1" fontId="34" fillId="25" borderId="115" xfId="59" applyNumberFormat="1" applyFont="1" applyFill="1" applyBorder="1" applyAlignment="1" applyProtection="1">
      <alignment horizontal="center" vertical="center"/>
      <protection locked="0"/>
    </xf>
    <xf numFmtId="0" fontId="24" fillId="25" borderId="73" xfId="59" applyFont="1" applyFill="1" applyBorder="1" applyAlignment="1" applyProtection="1">
      <alignment horizontal="center" vertical="center"/>
      <protection locked="0"/>
    </xf>
    <xf numFmtId="0" fontId="30" fillId="25" borderId="74" xfId="59" applyFont="1" applyFill="1" applyBorder="1" applyAlignment="1" applyProtection="1">
      <alignment horizontal="center" vertical="center" wrapText="1"/>
      <protection locked="0"/>
    </xf>
    <xf numFmtId="0" fontId="24" fillId="25" borderId="42" xfId="59" applyFont="1" applyFill="1" applyBorder="1" applyAlignment="1" applyProtection="1">
      <alignment horizontal="center" vertical="center"/>
      <protection locked="0"/>
    </xf>
    <xf numFmtId="0" fontId="34" fillId="25" borderId="16" xfId="59" applyFont="1" applyFill="1" applyBorder="1" applyAlignment="1" applyProtection="1">
      <alignment horizontal="center" vertical="center" wrapText="1"/>
      <protection locked="0"/>
    </xf>
    <xf numFmtId="0" fontId="34" fillId="25" borderId="15" xfId="0" applyFont="1" applyFill="1" applyBorder="1" applyAlignment="1">
      <alignment horizontal="center" vertical="center"/>
    </xf>
    <xf numFmtId="1" fontId="24" fillId="25" borderId="22" xfId="59" applyNumberFormat="1" applyFont="1" applyFill="1" applyBorder="1" applyAlignment="1" applyProtection="1">
      <alignment horizontal="center" vertical="center"/>
      <protection/>
    </xf>
    <xf numFmtId="1" fontId="24" fillId="25" borderId="23" xfId="59" applyNumberFormat="1" applyFont="1" applyFill="1" applyBorder="1" applyAlignment="1" applyProtection="1">
      <alignment horizontal="center" vertical="center"/>
      <protection/>
    </xf>
    <xf numFmtId="1" fontId="36" fillId="25" borderId="21" xfId="59" applyNumberFormat="1" applyFont="1" applyFill="1" applyBorder="1" applyAlignment="1" applyProtection="1">
      <alignment horizontal="center" vertical="center"/>
      <protection/>
    </xf>
    <xf numFmtId="1" fontId="36" fillId="25" borderId="112" xfId="59" applyNumberFormat="1" applyFont="1" applyFill="1" applyBorder="1" applyAlignment="1" applyProtection="1">
      <alignment horizontal="center" vertical="center"/>
      <protection/>
    </xf>
    <xf numFmtId="1" fontId="24" fillId="25" borderId="122" xfId="59" applyNumberFormat="1" applyFont="1" applyFill="1" applyBorder="1" applyAlignment="1" applyProtection="1">
      <alignment horizontal="center" vertical="center"/>
      <protection/>
    </xf>
    <xf numFmtId="1" fontId="36" fillId="25" borderId="198" xfId="59" applyNumberFormat="1" applyFont="1" applyFill="1" applyBorder="1" applyAlignment="1" applyProtection="1">
      <alignment horizontal="center" vertical="center"/>
      <protection/>
    </xf>
    <xf numFmtId="1" fontId="24" fillId="25" borderId="89" xfId="59" applyNumberFormat="1" applyFont="1" applyFill="1" applyBorder="1" applyAlignment="1" applyProtection="1">
      <alignment horizontal="center" vertical="center"/>
      <protection/>
    </xf>
    <xf numFmtId="1" fontId="24" fillId="25" borderId="86" xfId="59" applyNumberFormat="1" applyFont="1" applyFill="1" applyBorder="1" applyAlignment="1" applyProtection="1">
      <alignment horizontal="center" vertical="center"/>
      <protection/>
    </xf>
    <xf numFmtId="1" fontId="24" fillId="25" borderId="92" xfId="59" applyNumberFormat="1" applyFont="1" applyFill="1" applyBorder="1" applyAlignment="1" applyProtection="1">
      <alignment horizontal="center" vertical="center"/>
      <protection/>
    </xf>
    <xf numFmtId="1" fontId="24" fillId="25" borderId="90" xfId="59" applyNumberFormat="1" applyFont="1" applyFill="1" applyBorder="1" applyAlignment="1" applyProtection="1">
      <alignment horizontal="center" vertical="center"/>
      <protection/>
    </xf>
    <xf numFmtId="1" fontId="24" fillId="25" borderId="199" xfId="59" applyNumberFormat="1" applyFont="1" applyFill="1" applyBorder="1" applyAlignment="1" applyProtection="1">
      <alignment horizontal="center" vertical="center"/>
      <protection/>
    </xf>
    <xf numFmtId="0" fontId="34" fillId="25" borderId="177" xfId="59" applyFont="1" applyFill="1" applyBorder="1" applyAlignment="1">
      <alignment horizontal="center" vertical="center"/>
      <protection/>
    </xf>
    <xf numFmtId="0" fontId="34" fillId="25" borderId="178" xfId="59" applyFont="1" applyFill="1" applyBorder="1" applyAlignment="1">
      <alignment horizontal="center" vertical="center"/>
      <protection/>
    </xf>
    <xf numFmtId="0" fontId="34" fillId="25" borderId="179" xfId="59" applyFont="1" applyFill="1" applyBorder="1" applyAlignment="1">
      <alignment horizontal="center" vertical="center"/>
      <protection/>
    </xf>
    <xf numFmtId="0" fontId="0" fillId="25" borderId="73" xfId="59" applyFont="1" applyFill="1" applyBorder="1" applyAlignment="1" applyProtection="1">
      <alignment horizontal="center"/>
      <protection locked="0"/>
    </xf>
    <xf numFmtId="0" fontId="49" fillId="25" borderId="35" xfId="59" applyFont="1" applyFill="1" applyBorder="1" applyAlignment="1" applyProtection="1">
      <alignment horizontal="center"/>
      <protection locked="0"/>
    </xf>
    <xf numFmtId="0" fontId="49" fillId="25" borderId="73" xfId="59" applyFont="1" applyFill="1" applyBorder="1" applyAlignment="1" applyProtection="1">
      <alignment horizontal="center"/>
      <protection locked="0"/>
    </xf>
    <xf numFmtId="1" fontId="34" fillId="25" borderId="29" xfId="60" applyNumberFormat="1" applyFont="1" applyFill="1" applyBorder="1" applyAlignment="1" applyProtection="1">
      <alignment horizontal="center"/>
      <protection/>
    </xf>
    <xf numFmtId="0" fontId="34" fillId="25" borderId="14" xfId="60" applyFont="1" applyFill="1" applyBorder="1" applyAlignment="1" applyProtection="1">
      <alignment horizontal="center"/>
      <protection locked="0"/>
    </xf>
    <xf numFmtId="0" fontId="34" fillId="25" borderId="17" xfId="60" applyFont="1" applyFill="1" applyBorder="1" applyAlignment="1" applyProtection="1">
      <alignment horizontal="center"/>
      <protection locked="0"/>
    </xf>
    <xf numFmtId="0" fontId="34" fillId="25" borderId="15" xfId="60" applyFont="1" applyFill="1" applyBorder="1" applyAlignment="1" applyProtection="1">
      <alignment horizontal="center"/>
      <protection/>
    </xf>
    <xf numFmtId="0" fontId="34" fillId="25" borderId="62" xfId="60" applyFont="1" applyFill="1" applyBorder="1" applyAlignment="1" applyProtection="1">
      <alignment horizontal="center"/>
      <protection locked="0"/>
    </xf>
    <xf numFmtId="1" fontId="34" fillId="25" borderId="19" xfId="60" applyNumberFormat="1" applyFont="1" applyFill="1" applyBorder="1" applyAlignment="1" applyProtection="1">
      <alignment horizontal="center"/>
      <protection/>
    </xf>
    <xf numFmtId="0" fontId="34" fillId="25" borderId="24" xfId="60" applyFont="1" applyFill="1" applyBorder="1" applyAlignment="1" applyProtection="1">
      <alignment horizontal="center"/>
      <protection locked="0"/>
    </xf>
    <xf numFmtId="0" fontId="34" fillId="25" borderId="19" xfId="60" applyFont="1" applyFill="1" applyBorder="1" applyAlignment="1" applyProtection="1">
      <alignment horizontal="center"/>
      <protection/>
    </xf>
    <xf numFmtId="0" fontId="34" fillId="25" borderId="35" xfId="60" applyFont="1" applyFill="1" applyBorder="1" applyAlignment="1" applyProtection="1">
      <alignment horizontal="center"/>
      <protection locked="0"/>
    </xf>
    <xf numFmtId="1" fontId="34" fillId="25" borderId="68" xfId="60" applyNumberFormat="1" applyFont="1" applyFill="1" applyBorder="1" applyAlignment="1" applyProtection="1">
      <alignment horizontal="center"/>
      <protection/>
    </xf>
    <xf numFmtId="0" fontId="34" fillId="25" borderId="19" xfId="60" applyFont="1" applyFill="1" applyBorder="1" applyAlignment="1" applyProtection="1">
      <alignment horizontal="center"/>
      <protection locked="0"/>
    </xf>
    <xf numFmtId="0" fontId="49" fillId="25" borderId="19" xfId="60" applyFont="1" applyFill="1" applyBorder="1" applyAlignment="1" applyProtection="1">
      <alignment horizontal="center"/>
      <protection locked="0"/>
    </xf>
    <xf numFmtId="1" fontId="49" fillId="25" borderId="15" xfId="60" applyNumberFormat="1" applyFont="1" applyFill="1" applyBorder="1" applyAlignment="1" applyProtection="1">
      <alignment horizontal="center"/>
      <protection/>
    </xf>
    <xf numFmtId="0" fontId="34" fillId="25" borderId="68" xfId="60" applyFont="1" applyFill="1" applyBorder="1" applyAlignment="1" applyProtection="1">
      <alignment horizontal="center"/>
      <protection locked="0"/>
    </xf>
    <xf numFmtId="0" fontId="34" fillId="25" borderId="74" xfId="60" applyFont="1" applyFill="1" applyBorder="1" applyAlignment="1" applyProtection="1">
      <alignment horizontal="center"/>
      <protection locked="0"/>
    </xf>
    <xf numFmtId="0" fontId="0" fillId="25" borderId="73" xfId="60" applyFont="1" applyFill="1" applyBorder="1" applyAlignment="1" applyProtection="1">
      <alignment horizontal="center"/>
      <protection locked="0"/>
    </xf>
    <xf numFmtId="0" fontId="49" fillId="25" borderId="15" xfId="60" applyFont="1" applyFill="1" applyBorder="1" applyAlignment="1" applyProtection="1">
      <alignment horizontal="center"/>
      <protection locked="0"/>
    </xf>
    <xf numFmtId="0" fontId="34" fillId="25" borderId="73" xfId="60" applyFont="1" applyFill="1" applyBorder="1" applyAlignment="1" applyProtection="1">
      <alignment horizontal="center"/>
      <protection locked="0"/>
    </xf>
    <xf numFmtId="0" fontId="49" fillId="25" borderId="73" xfId="60" applyFont="1" applyFill="1" applyBorder="1" applyAlignment="1" applyProtection="1">
      <alignment horizontal="center"/>
      <protection locked="0"/>
    </xf>
    <xf numFmtId="1" fontId="30" fillId="25" borderId="68" xfId="59" applyNumberFormat="1" applyFont="1" applyFill="1" applyBorder="1" applyAlignment="1" applyProtection="1">
      <alignment horizontal="center"/>
      <protection/>
    </xf>
    <xf numFmtId="0" fontId="30" fillId="25" borderId="68" xfId="59" applyFont="1" applyFill="1" applyBorder="1" applyAlignment="1" applyProtection="1">
      <alignment horizontal="center"/>
      <protection locked="0"/>
    </xf>
    <xf numFmtId="0" fontId="30" fillId="25" borderId="35" xfId="59" applyFont="1" applyFill="1" applyBorder="1" applyAlignment="1" applyProtection="1">
      <alignment horizontal="center"/>
      <protection locked="0"/>
    </xf>
    <xf numFmtId="0" fontId="30" fillId="25" borderId="74" xfId="59" applyFont="1" applyFill="1" applyBorder="1" applyAlignment="1" applyProtection="1">
      <alignment horizontal="center"/>
      <protection locked="0"/>
    </xf>
    <xf numFmtId="0" fontId="30" fillId="25" borderId="73" xfId="59" applyFont="1" applyFill="1" applyBorder="1" applyAlignment="1" applyProtection="1">
      <alignment horizont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_H_B séma 0323" xfId="59"/>
    <cellStyle name="Normál_H_B séma 0323 2" xfId="60"/>
    <cellStyle name="Normál_H_B séma 0323 2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79</xdr:row>
      <xdr:rowOff>0</xdr:rowOff>
    </xdr:from>
    <xdr:to>
      <xdr:col>13</xdr:col>
      <xdr:colOff>19050</xdr:colOff>
      <xdr:row>80</xdr:row>
      <xdr:rowOff>9525</xdr:rowOff>
    </xdr:to>
    <xdr:pic>
      <xdr:nvPicPr>
        <xdr:cNvPr id="1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82689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19</xdr:col>
      <xdr:colOff>9525</xdr:colOff>
      <xdr:row>80</xdr:row>
      <xdr:rowOff>9525</xdr:rowOff>
    </xdr:to>
    <xdr:pic>
      <xdr:nvPicPr>
        <xdr:cNvPr id="2" name="Kép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8268950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25</xdr:col>
      <xdr:colOff>19050</xdr:colOff>
      <xdr:row>80</xdr:row>
      <xdr:rowOff>9525</xdr:rowOff>
    </xdr:to>
    <xdr:pic>
      <xdr:nvPicPr>
        <xdr:cNvPr id="3" name="Kép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82689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79</xdr:row>
      <xdr:rowOff>0</xdr:rowOff>
    </xdr:from>
    <xdr:to>
      <xdr:col>31</xdr:col>
      <xdr:colOff>19050</xdr:colOff>
      <xdr:row>80</xdr:row>
      <xdr:rowOff>9525</xdr:rowOff>
    </xdr:to>
    <xdr:pic>
      <xdr:nvPicPr>
        <xdr:cNvPr id="4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182689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79</xdr:row>
      <xdr:rowOff>0</xdr:rowOff>
    </xdr:from>
    <xdr:to>
      <xdr:col>13</xdr:col>
      <xdr:colOff>19050</xdr:colOff>
      <xdr:row>80</xdr:row>
      <xdr:rowOff>9525</xdr:rowOff>
    </xdr:to>
    <xdr:pic>
      <xdr:nvPicPr>
        <xdr:cNvPr id="5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82689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19</xdr:col>
      <xdr:colOff>9525</xdr:colOff>
      <xdr:row>80</xdr:row>
      <xdr:rowOff>9525</xdr:rowOff>
    </xdr:to>
    <xdr:pic>
      <xdr:nvPicPr>
        <xdr:cNvPr id="6" name="Kép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8268950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79</xdr:row>
      <xdr:rowOff>0</xdr:rowOff>
    </xdr:from>
    <xdr:to>
      <xdr:col>25</xdr:col>
      <xdr:colOff>19050</xdr:colOff>
      <xdr:row>80</xdr:row>
      <xdr:rowOff>9525</xdr:rowOff>
    </xdr:to>
    <xdr:pic>
      <xdr:nvPicPr>
        <xdr:cNvPr id="7" name="Kép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182689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79</xdr:row>
      <xdr:rowOff>0</xdr:rowOff>
    </xdr:from>
    <xdr:to>
      <xdr:col>31</xdr:col>
      <xdr:colOff>19050</xdr:colOff>
      <xdr:row>80</xdr:row>
      <xdr:rowOff>9525</xdr:rowOff>
    </xdr:to>
    <xdr:pic>
      <xdr:nvPicPr>
        <xdr:cNvPr id="8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18268950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</xdr:row>
      <xdr:rowOff>0</xdr:rowOff>
    </xdr:from>
    <xdr:to>
      <xdr:col>14</xdr:col>
      <xdr:colOff>142875</xdr:colOff>
      <xdr:row>26</xdr:row>
      <xdr:rowOff>123825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7419975" y="5848350"/>
          <a:ext cx="10572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60-ról 45-re</a:t>
          </a:r>
        </a:p>
      </xdr:txBody>
    </xdr:sp>
    <xdr:clientData/>
  </xdr:twoCellAnchor>
  <xdr:twoCellAnchor>
    <xdr:from>
      <xdr:col>17</xdr:col>
      <xdr:colOff>180975</xdr:colOff>
      <xdr:row>32</xdr:row>
      <xdr:rowOff>180975</xdr:rowOff>
    </xdr:from>
    <xdr:to>
      <xdr:col>20</xdr:col>
      <xdr:colOff>342900</xdr:colOff>
      <xdr:row>35</xdr:row>
      <xdr:rowOff>104775</xdr:rowOff>
    </xdr:to>
    <xdr:sp>
      <xdr:nvSpPr>
        <xdr:cNvPr id="2" name="Szövegdoboz 2"/>
        <xdr:cNvSpPr txBox="1">
          <a:spLocks noChangeArrowheads="1"/>
        </xdr:cNvSpPr>
      </xdr:nvSpPr>
      <xdr:spPr>
        <a:xfrm>
          <a:off x="9515475" y="7629525"/>
          <a:ext cx="10763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45-ről 30-ra</a:t>
          </a:r>
        </a:p>
      </xdr:txBody>
    </xdr:sp>
    <xdr:clientData/>
  </xdr:twoCellAnchor>
  <xdr:twoCellAnchor>
    <xdr:from>
      <xdr:col>17</xdr:col>
      <xdr:colOff>200025</xdr:colOff>
      <xdr:row>30</xdr:row>
      <xdr:rowOff>28575</xdr:rowOff>
    </xdr:from>
    <xdr:to>
      <xdr:col>20</xdr:col>
      <xdr:colOff>352425</xdr:colOff>
      <xdr:row>32</xdr:row>
      <xdr:rowOff>152400</xdr:rowOff>
    </xdr:to>
    <xdr:sp>
      <xdr:nvSpPr>
        <xdr:cNvPr id="3" name="Szövegdoboz 3"/>
        <xdr:cNvSpPr txBox="1">
          <a:spLocks noChangeArrowheads="1"/>
        </xdr:cNvSpPr>
      </xdr:nvSpPr>
      <xdr:spPr>
        <a:xfrm>
          <a:off x="9534525" y="7077075"/>
          <a:ext cx="10668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45-ről 30-ra</a:t>
          </a:r>
        </a:p>
      </xdr:txBody>
    </xdr:sp>
    <xdr:clientData/>
  </xdr:twoCellAnchor>
  <xdr:twoCellAnchor>
    <xdr:from>
      <xdr:col>17</xdr:col>
      <xdr:colOff>200025</xdr:colOff>
      <xdr:row>27</xdr:row>
      <xdr:rowOff>95250</xdr:rowOff>
    </xdr:from>
    <xdr:to>
      <xdr:col>20</xdr:col>
      <xdr:colOff>352425</xdr:colOff>
      <xdr:row>30</xdr:row>
      <xdr:rowOff>28575</xdr:rowOff>
    </xdr:to>
    <xdr:sp>
      <xdr:nvSpPr>
        <xdr:cNvPr id="4" name="Szövegdoboz 4"/>
        <xdr:cNvSpPr txBox="1">
          <a:spLocks noChangeArrowheads="1"/>
        </xdr:cNvSpPr>
      </xdr:nvSpPr>
      <xdr:spPr>
        <a:xfrm>
          <a:off x="9534525" y="6543675"/>
          <a:ext cx="1066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75-ről 60-ra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20</xdr:row>
      <xdr:rowOff>104775</xdr:rowOff>
    </xdr:from>
    <xdr:to>
      <xdr:col>14</xdr:col>
      <xdr:colOff>276225</xdr:colOff>
      <xdr:row>23</xdr:row>
      <xdr:rowOff>19050</xdr:rowOff>
    </xdr:to>
    <xdr:sp>
      <xdr:nvSpPr>
        <xdr:cNvPr id="1" name="Szövegdoboz 4"/>
        <xdr:cNvSpPr txBox="1">
          <a:spLocks noChangeArrowheads="1"/>
        </xdr:cNvSpPr>
      </xdr:nvSpPr>
      <xdr:spPr>
        <a:xfrm>
          <a:off x="7772400" y="5143500"/>
          <a:ext cx="8382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30-ról 15-re</a:t>
          </a:r>
        </a:p>
      </xdr:txBody>
    </xdr:sp>
    <xdr:clientData/>
  </xdr:twoCellAnchor>
  <xdr:twoCellAnchor>
    <xdr:from>
      <xdr:col>12</xdr:col>
      <xdr:colOff>114300</xdr:colOff>
      <xdr:row>23</xdr:row>
      <xdr:rowOff>180975</xdr:rowOff>
    </xdr:from>
    <xdr:to>
      <xdr:col>14</xdr:col>
      <xdr:colOff>171450</xdr:colOff>
      <xdr:row>26</xdr:row>
      <xdr:rowOff>180975</xdr:rowOff>
    </xdr:to>
    <xdr:sp>
      <xdr:nvSpPr>
        <xdr:cNvPr id="2" name="Szövegdoboz 5"/>
        <xdr:cNvSpPr txBox="1">
          <a:spLocks noChangeArrowheads="1"/>
        </xdr:cNvSpPr>
      </xdr:nvSpPr>
      <xdr:spPr>
        <a:xfrm>
          <a:off x="7800975" y="5829300"/>
          <a:ext cx="7048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30-ról 15-re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23</xdr:row>
      <xdr:rowOff>123825</xdr:rowOff>
    </xdr:from>
    <xdr:to>
      <xdr:col>14</xdr:col>
      <xdr:colOff>514350</xdr:colOff>
      <xdr:row>25</xdr:row>
      <xdr:rowOff>133350</xdr:rowOff>
    </xdr:to>
    <xdr:sp>
      <xdr:nvSpPr>
        <xdr:cNvPr id="1" name="Szövegdoboz 3"/>
        <xdr:cNvSpPr txBox="1">
          <a:spLocks noChangeArrowheads="1"/>
        </xdr:cNvSpPr>
      </xdr:nvSpPr>
      <xdr:spPr>
        <a:xfrm>
          <a:off x="7943850" y="5791200"/>
          <a:ext cx="10382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DD0806"/>
              </a:solidFill>
            </a:rPr>
            <a:t>60-ról 55-re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ntalzne\Temp\inform_biztonsagh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kumentumok\BSc%20INDIt&#193;S\j&#250;lius\2.&#252;tem\Mindenf&#233;le%20gy&#369;jt&#337;\Kat.elektr.&#225;ttekint&#337;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inczei\Documents\2013\katvezBSC&#250;j\04.03\katvez_alap_2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_B_kepzes_felepitese_attekinto"/>
      <sheetName val="kat_elekt_inf_bizt_áttrkinto"/>
      <sheetName val="kat_elekt_inf_bizt_OKV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érak"/>
      <sheetName val="lok"/>
      <sheetName val="..XLS]hir"/>
      <sheetName val="ref"/>
      <sheetName val="ehv"/>
      <sheetName val="inform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szakiranyok"/>
      <sheetName val="_szakon_kozos_TÖRZSANYAG"/>
      <sheetName val="_szakon_kozos 2"/>
      <sheetName val="Felderítő szakirány"/>
      <sheetName val="Tüzér szakirány"/>
      <sheetName val="Légvédelmi rakéta szakirány "/>
      <sheetName val="Műszaki szakirány (harcos)"/>
      <sheetName val="Műszaki sz.(infrastrukturális)"/>
      <sheetName val="Műszaki összevont"/>
      <sheetName val="Vegyivédelmi szakirány"/>
      <sheetName val="Harckocsizó szairány"/>
      <sheetName val="Lövész szakirány"/>
      <sheetName val="Előtanulmányi re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BB280"/>
  <sheetViews>
    <sheetView zoomScale="70" zoomScaleNormal="70" zoomScaleSheetLayoutView="65" zoomScalePageLayoutView="0" workbookViewId="0" topLeftCell="A1">
      <pane ySplit="9" topLeftCell="A69" activePane="bottomLeft" state="frozen"/>
      <selection pane="topLeft" activeCell="A1" sqref="A1"/>
      <selection pane="bottomLeft" activeCell="Y56" sqref="Y56"/>
    </sheetView>
  </sheetViews>
  <sheetFormatPr defaultColWidth="10.66015625" defaultRowHeight="12.75"/>
  <cols>
    <col min="1" max="1" width="17.66015625" style="56" customWidth="1"/>
    <col min="2" max="2" width="7.16015625" style="1" customWidth="1"/>
    <col min="3" max="3" width="60.33203125" style="1" customWidth="1"/>
    <col min="4" max="4" width="4.16015625" style="1" customWidth="1"/>
    <col min="5" max="5" width="6.66015625" style="1" customWidth="1"/>
    <col min="6" max="6" width="5.33203125" style="1" customWidth="1"/>
    <col min="7" max="7" width="6.66015625" style="1" customWidth="1"/>
    <col min="8" max="8" width="5.33203125" style="1" customWidth="1"/>
    <col min="9" max="9" width="7.66015625" style="1" customWidth="1"/>
    <col min="10" max="10" width="4.16015625" style="1" customWidth="1"/>
    <col min="11" max="11" width="6.66015625" style="1" customWidth="1"/>
    <col min="12" max="12" width="5.33203125" style="1" customWidth="1"/>
    <col min="13" max="13" width="6.66015625" style="1" customWidth="1"/>
    <col min="14" max="14" width="5.33203125" style="1" customWidth="1"/>
    <col min="15" max="15" width="9.33203125" style="1" customWidth="1"/>
    <col min="16" max="16" width="4.16015625" style="1" customWidth="1"/>
    <col min="17" max="17" width="6.66015625" style="1" customWidth="1"/>
    <col min="18" max="18" width="5.33203125" style="1" customWidth="1"/>
    <col min="19" max="19" width="6.66015625" style="1" customWidth="1"/>
    <col min="20" max="20" width="5.66015625" style="1" bestFit="1" customWidth="1"/>
    <col min="21" max="21" width="9.66015625" style="1" customWidth="1"/>
    <col min="22" max="22" width="4.16015625" style="1" customWidth="1"/>
    <col min="23" max="23" width="6.66015625" style="1" customWidth="1"/>
    <col min="24" max="24" width="5.33203125" style="1" customWidth="1"/>
    <col min="25" max="25" width="6.66015625" style="1" customWidth="1"/>
    <col min="26" max="26" width="5.33203125" style="1" customWidth="1"/>
    <col min="27" max="27" width="7.33203125" style="1" customWidth="1"/>
    <col min="28" max="28" width="5" style="1" customWidth="1"/>
    <col min="29" max="29" width="6.66015625" style="1" customWidth="1"/>
    <col min="30" max="30" width="5.33203125" style="1" customWidth="1"/>
    <col min="31" max="31" width="6.66015625" style="1" customWidth="1"/>
    <col min="32" max="32" width="5.33203125" style="1" customWidth="1"/>
    <col min="33" max="33" width="10" style="1" customWidth="1"/>
    <col min="34" max="34" width="5.33203125" style="1" customWidth="1"/>
    <col min="35" max="35" width="7.33203125" style="1" bestFit="1" customWidth="1"/>
    <col min="36" max="36" width="5.33203125" style="1" customWidth="1"/>
    <col min="37" max="37" width="6.66015625" style="1" bestFit="1" customWidth="1"/>
    <col min="38" max="38" width="8" style="1" customWidth="1"/>
    <col min="39" max="39" width="8.66015625" style="1" customWidth="1"/>
    <col min="40" max="40" width="16.33203125" style="1" customWidth="1"/>
    <col min="41" max="51" width="1.66796875" style="1" customWidth="1"/>
    <col min="52" max="52" width="2.33203125" style="1" customWidth="1"/>
    <col min="53" max="16384" width="10.66015625" style="1" customWidth="1"/>
  </cols>
  <sheetData>
    <row r="1" spans="1:39" ht="21.75" customHeight="1">
      <c r="A1" s="1012" t="s">
        <v>0</v>
      </c>
      <c r="B1" s="1012"/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  <c r="N1" s="1012"/>
      <c r="O1" s="1012"/>
      <c r="P1" s="1012"/>
      <c r="Q1" s="1012"/>
      <c r="R1" s="1012"/>
      <c r="S1" s="1012"/>
      <c r="T1" s="1012"/>
      <c r="U1" s="1012"/>
      <c r="V1" s="1012"/>
      <c r="W1" s="1012"/>
      <c r="X1" s="1012"/>
      <c r="Y1" s="1012"/>
      <c r="Z1" s="1012"/>
      <c r="AA1" s="1012"/>
      <c r="AB1" s="1012"/>
      <c r="AC1" s="1012"/>
      <c r="AD1" s="1012"/>
      <c r="AE1" s="1012"/>
      <c r="AF1" s="1012"/>
      <c r="AG1" s="1012"/>
      <c r="AH1" s="1012"/>
      <c r="AI1" s="1012"/>
      <c r="AJ1" s="1012"/>
      <c r="AK1" s="1012"/>
      <c r="AL1" s="1012"/>
      <c r="AM1" s="1012"/>
    </row>
    <row r="2" spans="1:39" ht="21.75" customHeight="1">
      <c r="A2" s="1013" t="s">
        <v>127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  <c r="AF2" s="1013"/>
      <c r="AG2" s="1013"/>
      <c r="AH2" s="1013"/>
      <c r="AI2" s="1013"/>
      <c r="AJ2" s="1013"/>
      <c r="AK2" s="1013"/>
      <c r="AL2" s="1013"/>
      <c r="AM2" s="1013"/>
    </row>
    <row r="3" spans="1:39" ht="21.75" customHeight="1">
      <c r="A3" s="1012" t="s">
        <v>217</v>
      </c>
      <c r="B3" s="1012"/>
      <c r="C3" s="1012"/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  <c r="U3" s="1012"/>
      <c r="V3" s="1012"/>
      <c r="W3" s="1012"/>
      <c r="X3" s="1012"/>
      <c r="Y3" s="1012"/>
      <c r="Z3" s="1012"/>
      <c r="AA3" s="1012"/>
      <c r="AB3" s="1012"/>
      <c r="AC3" s="1012"/>
      <c r="AD3" s="1012"/>
      <c r="AE3" s="1012"/>
      <c r="AF3" s="1012"/>
      <c r="AG3" s="1012"/>
      <c r="AH3" s="1012"/>
      <c r="AI3" s="1012"/>
      <c r="AJ3" s="1012"/>
      <c r="AK3" s="1012"/>
      <c r="AL3" s="1012"/>
      <c r="AM3" s="1012"/>
    </row>
    <row r="4" spans="1:54" ht="15.75" customHeight="1">
      <c r="A4" s="1014" t="s">
        <v>597</v>
      </c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4"/>
      <c r="Z4" s="1014"/>
      <c r="AA4" s="1014"/>
      <c r="AB4" s="1014"/>
      <c r="AC4" s="1014"/>
      <c r="AD4" s="1014"/>
      <c r="AE4" s="1014"/>
      <c r="AF4" s="1014"/>
      <c r="AG4" s="1014"/>
      <c r="AH4" s="1014"/>
      <c r="AI4" s="1014"/>
      <c r="AJ4" s="1014"/>
      <c r="AK4" s="1014"/>
      <c r="AL4" s="1014"/>
      <c r="AM4" s="1014"/>
      <c r="BA4" s="32"/>
      <c r="BB4" s="32"/>
    </row>
    <row r="5" spans="1:54" ht="15.75" customHeight="1" thickBot="1">
      <c r="A5" s="988" t="s">
        <v>1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BA5" s="32"/>
      <c r="BB5" s="32"/>
    </row>
    <row r="6" spans="1:54" ht="15.75" customHeight="1" thickBot="1" thickTop="1">
      <c r="A6" s="997" t="s">
        <v>2</v>
      </c>
      <c r="B6" s="994" t="s">
        <v>3</v>
      </c>
      <c r="C6" s="989" t="s">
        <v>4</v>
      </c>
      <c r="D6" s="974" t="s">
        <v>5</v>
      </c>
      <c r="E6" s="975"/>
      <c r="F6" s="975"/>
      <c r="G6" s="975"/>
      <c r="H6" s="975"/>
      <c r="I6" s="975"/>
      <c r="J6" s="975"/>
      <c r="K6" s="975"/>
      <c r="L6" s="975"/>
      <c r="M6" s="975"/>
      <c r="N6" s="975"/>
      <c r="O6" s="975"/>
      <c r="P6" s="975"/>
      <c r="Q6" s="975"/>
      <c r="R6" s="975"/>
      <c r="S6" s="975"/>
      <c r="T6" s="975"/>
      <c r="U6" s="975"/>
      <c r="V6" s="975"/>
      <c r="W6" s="975"/>
      <c r="X6" s="975"/>
      <c r="Y6" s="975"/>
      <c r="Z6" s="975"/>
      <c r="AA6" s="975"/>
      <c r="AB6" s="975"/>
      <c r="AC6" s="975"/>
      <c r="AD6" s="975"/>
      <c r="AE6" s="975"/>
      <c r="AF6" s="975"/>
      <c r="AG6" s="976"/>
      <c r="AH6" s="1000" t="s">
        <v>62</v>
      </c>
      <c r="AI6" s="1001"/>
      <c r="AJ6" s="1001"/>
      <c r="AK6" s="1001"/>
      <c r="AL6" s="1001"/>
      <c r="AM6" s="1002"/>
      <c r="BA6" s="32"/>
      <c r="BB6" s="32"/>
    </row>
    <row r="7" spans="1:54" ht="15.75" customHeight="1" thickBot="1">
      <c r="A7" s="998"/>
      <c r="B7" s="995"/>
      <c r="C7" s="990"/>
      <c r="D7" s="980" t="s">
        <v>6</v>
      </c>
      <c r="E7" s="981"/>
      <c r="F7" s="981"/>
      <c r="G7" s="981"/>
      <c r="H7" s="981"/>
      <c r="I7" s="982"/>
      <c r="J7" s="1009" t="s">
        <v>7</v>
      </c>
      <c r="K7" s="1010"/>
      <c r="L7" s="1010"/>
      <c r="M7" s="1010"/>
      <c r="N7" s="1010"/>
      <c r="O7" s="1011"/>
      <c r="P7" s="980" t="s">
        <v>8</v>
      </c>
      <c r="Q7" s="981"/>
      <c r="R7" s="981"/>
      <c r="S7" s="981"/>
      <c r="T7" s="981"/>
      <c r="U7" s="982"/>
      <c r="V7" s="980" t="s">
        <v>9</v>
      </c>
      <c r="W7" s="981"/>
      <c r="X7" s="981"/>
      <c r="Y7" s="981"/>
      <c r="Z7" s="981"/>
      <c r="AA7" s="982"/>
      <c r="AB7" s="1015" t="s">
        <v>10</v>
      </c>
      <c r="AC7" s="1016"/>
      <c r="AD7" s="1016"/>
      <c r="AE7" s="1016"/>
      <c r="AF7" s="1016"/>
      <c r="AG7" s="1017"/>
      <c r="AH7" s="1003"/>
      <c r="AI7" s="1004"/>
      <c r="AJ7" s="1004"/>
      <c r="AK7" s="1004"/>
      <c r="AL7" s="1004"/>
      <c r="AM7" s="1005"/>
      <c r="BA7" s="32"/>
      <c r="BB7" s="32"/>
    </row>
    <row r="8" spans="1:54" ht="15.75" customHeight="1">
      <c r="A8" s="998"/>
      <c r="B8" s="995"/>
      <c r="C8" s="990"/>
      <c r="D8" s="1018" t="s">
        <v>11</v>
      </c>
      <c r="E8" s="986"/>
      <c r="F8" s="985" t="s">
        <v>12</v>
      </c>
      <c r="G8" s="986"/>
      <c r="H8" s="1008" t="s">
        <v>13</v>
      </c>
      <c r="I8" s="987" t="s">
        <v>72</v>
      </c>
      <c r="J8" s="977" t="s">
        <v>11</v>
      </c>
      <c r="K8" s="978"/>
      <c r="L8" s="979" t="s">
        <v>12</v>
      </c>
      <c r="M8" s="978"/>
      <c r="N8" s="992" t="s">
        <v>13</v>
      </c>
      <c r="O8" s="983" t="s">
        <v>72</v>
      </c>
      <c r="P8" s="1018" t="s">
        <v>11</v>
      </c>
      <c r="Q8" s="986"/>
      <c r="R8" s="985" t="s">
        <v>12</v>
      </c>
      <c r="S8" s="986"/>
      <c r="T8" s="1008" t="s">
        <v>13</v>
      </c>
      <c r="U8" s="987" t="s">
        <v>72</v>
      </c>
      <c r="V8" s="1018" t="s">
        <v>11</v>
      </c>
      <c r="W8" s="986"/>
      <c r="X8" s="985" t="s">
        <v>12</v>
      </c>
      <c r="Y8" s="986"/>
      <c r="Z8" s="1008" t="s">
        <v>13</v>
      </c>
      <c r="AA8" s="987" t="s">
        <v>72</v>
      </c>
      <c r="AB8" s="1018" t="s">
        <v>11</v>
      </c>
      <c r="AC8" s="986"/>
      <c r="AD8" s="985" t="s">
        <v>12</v>
      </c>
      <c r="AE8" s="986"/>
      <c r="AF8" s="1008" t="s">
        <v>13</v>
      </c>
      <c r="AG8" s="983" t="s">
        <v>72</v>
      </c>
      <c r="AH8" s="1019" t="s">
        <v>11</v>
      </c>
      <c r="AI8" s="1007"/>
      <c r="AJ8" s="1006" t="s">
        <v>12</v>
      </c>
      <c r="AK8" s="1007"/>
      <c r="AL8" s="1020" t="s">
        <v>13</v>
      </c>
      <c r="AM8" s="1021" t="s">
        <v>70</v>
      </c>
      <c r="BA8" s="32"/>
      <c r="BB8" s="32"/>
    </row>
    <row r="9" spans="1:54" ht="79.5" customHeight="1" thickBot="1">
      <c r="A9" s="999"/>
      <c r="B9" s="996"/>
      <c r="C9" s="991"/>
      <c r="D9" s="3" t="s">
        <v>67</v>
      </c>
      <c r="E9" s="2" t="s">
        <v>68</v>
      </c>
      <c r="F9" s="4" t="s">
        <v>67</v>
      </c>
      <c r="G9" s="2" t="s">
        <v>68</v>
      </c>
      <c r="H9" s="993"/>
      <c r="I9" s="984"/>
      <c r="J9" s="3" t="s">
        <v>67</v>
      </c>
      <c r="K9" s="2" t="s">
        <v>68</v>
      </c>
      <c r="L9" s="4" t="s">
        <v>67</v>
      </c>
      <c r="M9" s="2" t="s">
        <v>68</v>
      </c>
      <c r="N9" s="993"/>
      <c r="O9" s="984"/>
      <c r="P9" s="3" t="s">
        <v>67</v>
      </c>
      <c r="Q9" s="2" t="s">
        <v>68</v>
      </c>
      <c r="R9" s="4" t="s">
        <v>67</v>
      </c>
      <c r="S9" s="2" t="s">
        <v>68</v>
      </c>
      <c r="T9" s="993"/>
      <c r="U9" s="984"/>
      <c r="V9" s="3" t="s">
        <v>67</v>
      </c>
      <c r="W9" s="2" t="s">
        <v>68</v>
      </c>
      <c r="X9" s="4" t="s">
        <v>67</v>
      </c>
      <c r="Y9" s="2" t="s">
        <v>68</v>
      </c>
      <c r="Z9" s="993"/>
      <c r="AA9" s="984"/>
      <c r="AB9" s="3" t="s">
        <v>67</v>
      </c>
      <c r="AC9" s="2" t="s">
        <v>68</v>
      </c>
      <c r="AD9" s="4" t="s">
        <v>67</v>
      </c>
      <c r="AE9" s="2" t="s">
        <v>68</v>
      </c>
      <c r="AF9" s="993"/>
      <c r="AG9" s="984"/>
      <c r="AH9" s="3" t="s">
        <v>67</v>
      </c>
      <c r="AI9" s="2" t="s">
        <v>68</v>
      </c>
      <c r="AJ9" s="4" t="s">
        <v>67</v>
      </c>
      <c r="AK9" s="2" t="s">
        <v>68</v>
      </c>
      <c r="AL9" s="993"/>
      <c r="AM9" s="1022"/>
      <c r="BA9" s="32"/>
      <c r="BB9" s="32"/>
    </row>
    <row r="10" spans="1:39" s="7" customFormat="1" ht="15.75" customHeight="1">
      <c r="A10" s="179">
        <v>1</v>
      </c>
      <c r="B10" s="5"/>
      <c r="C10" s="6" t="s">
        <v>14</v>
      </c>
      <c r="D10" s="1023"/>
      <c r="E10" s="1024"/>
      <c r="F10" s="1024"/>
      <c r="G10" s="1024"/>
      <c r="H10" s="1024"/>
      <c r="I10" s="1024"/>
      <c r="J10" s="1024"/>
      <c r="K10" s="1024"/>
      <c r="L10" s="1024"/>
      <c r="M10" s="1024"/>
      <c r="N10" s="1024"/>
      <c r="O10" s="1024"/>
      <c r="P10" s="1024"/>
      <c r="Q10" s="1024"/>
      <c r="R10" s="1024"/>
      <c r="S10" s="1024"/>
      <c r="T10" s="1024"/>
      <c r="U10" s="1024"/>
      <c r="V10" s="1024"/>
      <c r="W10" s="1024"/>
      <c r="X10" s="1024"/>
      <c r="Y10" s="1024"/>
      <c r="Z10" s="1024"/>
      <c r="AA10" s="1024"/>
      <c r="AB10" s="1024"/>
      <c r="AC10" s="1024"/>
      <c r="AD10" s="1024"/>
      <c r="AE10" s="1024"/>
      <c r="AF10" s="1024"/>
      <c r="AG10" s="1024"/>
      <c r="AH10" s="1024"/>
      <c r="AI10" s="1024"/>
      <c r="AJ10" s="1024"/>
      <c r="AK10" s="1024"/>
      <c r="AL10" s="1024"/>
      <c r="AM10" s="1025"/>
    </row>
    <row r="11" spans="1:46" s="8" customFormat="1" ht="15.75" customHeight="1" thickBot="1">
      <c r="A11" s="180" t="s">
        <v>15</v>
      </c>
      <c r="B11" s="28"/>
      <c r="C11" s="191" t="s">
        <v>77</v>
      </c>
      <c r="D11" s="1026"/>
      <c r="E11" s="1027"/>
      <c r="F11" s="1027"/>
      <c r="G11" s="1027"/>
      <c r="H11" s="1027"/>
      <c r="I11" s="1027"/>
      <c r="J11" s="1027"/>
      <c r="K11" s="1027"/>
      <c r="L11" s="1027"/>
      <c r="M11" s="1027"/>
      <c r="N11" s="1027"/>
      <c r="O11" s="1027"/>
      <c r="P11" s="1027"/>
      <c r="Q11" s="1027"/>
      <c r="R11" s="1027"/>
      <c r="S11" s="1027"/>
      <c r="T11" s="1027"/>
      <c r="U11" s="1027"/>
      <c r="V11" s="1027"/>
      <c r="W11" s="1027"/>
      <c r="X11" s="1027"/>
      <c r="Y11" s="1027"/>
      <c r="Z11" s="1027"/>
      <c r="AA11" s="1027"/>
      <c r="AB11" s="1027"/>
      <c r="AC11" s="1027"/>
      <c r="AD11" s="1027"/>
      <c r="AE11" s="1027"/>
      <c r="AF11" s="1027"/>
      <c r="AG11" s="1027"/>
      <c r="AH11" s="1027"/>
      <c r="AI11" s="1027"/>
      <c r="AJ11" s="1027"/>
      <c r="AK11" s="1027"/>
      <c r="AL11" s="1027"/>
      <c r="AM11" s="1028"/>
      <c r="AN11" s="7"/>
      <c r="AO11" s="7"/>
      <c r="AP11" s="7"/>
      <c r="AQ11" s="7"/>
      <c r="AR11" s="7"/>
      <c r="AS11" s="7"/>
      <c r="AT11" s="7"/>
    </row>
    <row r="12" spans="1:46" ht="15.75" customHeight="1">
      <c r="A12" s="839" t="s">
        <v>76</v>
      </c>
      <c r="B12" s="23" t="s">
        <v>17</v>
      </c>
      <c r="C12" s="840" t="s">
        <v>73</v>
      </c>
      <c r="D12" s="841"/>
      <c r="E12" s="842"/>
      <c r="F12" s="843"/>
      <c r="G12" s="842">
        <v>58</v>
      </c>
      <c r="H12" s="844">
        <v>2</v>
      </c>
      <c r="I12" s="845" t="s">
        <v>488</v>
      </c>
      <c r="J12" s="846"/>
      <c r="K12" s="842"/>
      <c r="L12" s="844"/>
      <c r="M12" s="842"/>
      <c r="N12" s="844"/>
      <c r="O12" s="847"/>
      <c r="P12" s="841"/>
      <c r="Q12" s="842"/>
      <c r="R12" s="844"/>
      <c r="S12" s="842"/>
      <c r="T12" s="844"/>
      <c r="U12" s="845"/>
      <c r="V12" s="846"/>
      <c r="W12" s="842"/>
      <c r="X12" s="844"/>
      <c r="Y12" s="842"/>
      <c r="Z12" s="844"/>
      <c r="AA12" s="847"/>
      <c r="AB12" s="841"/>
      <c r="AC12" s="842"/>
      <c r="AD12" s="844"/>
      <c r="AE12" s="842"/>
      <c r="AF12" s="844"/>
      <c r="AG12" s="847"/>
      <c r="AH12" s="848">
        <f aca="true" t="shared" si="0" ref="AH12:AH17">IF(D12+J12+P12+V12+AB12=0,"",D12+J12+P12+V12+AB12)</f>
      </c>
      <c r="AI12" s="849"/>
      <c r="AJ12" s="842">
        <f aca="true" t="shared" si="1" ref="AJ12:AJ17">IF(F12+L12+R12+X12+AD12=0,"",F12+L12+R12+X12+AD12)</f>
      </c>
      <c r="AK12" s="842">
        <f>SUM(G12,M12,S12,Y12,AE12)</f>
        <v>58</v>
      </c>
      <c r="AL12" s="842">
        <f aca="true" t="shared" si="2" ref="AK12:AL17">SUM(H12,N12,T12,Z12,AF12)</f>
        <v>2</v>
      </c>
      <c r="AM12" s="850">
        <f aca="true" t="shared" si="3" ref="AM12:AM17">SUM(AH12,AJ12)</f>
        <v>0</v>
      </c>
      <c r="AN12" s="7"/>
      <c r="AO12" s="7"/>
      <c r="AP12" s="7"/>
      <c r="AQ12" s="7"/>
      <c r="AR12" s="7"/>
      <c r="AS12" s="7"/>
      <c r="AT12" s="7"/>
    </row>
    <row r="13" spans="1:39" s="828" customFormat="1" ht="15.75" customHeight="1">
      <c r="A13" s="900" t="s">
        <v>601</v>
      </c>
      <c r="B13" s="901" t="s">
        <v>17</v>
      </c>
      <c r="C13" s="902" t="s">
        <v>577</v>
      </c>
      <c r="D13" s="829"/>
      <c r="E13" s="830"/>
      <c r="F13" s="903"/>
      <c r="G13" s="830">
        <v>79</v>
      </c>
      <c r="H13" s="831">
        <v>5</v>
      </c>
      <c r="I13" s="832" t="s">
        <v>21</v>
      </c>
      <c r="J13" s="904"/>
      <c r="K13" s="830"/>
      <c r="L13" s="831"/>
      <c r="M13" s="830"/>
      <c r="N13" s="831"/>
      <c r="O13" s="833"/>
      <c r="P13" s="829"/>
      <c r="Q13" s="830"/>
      <c r="R13" s="831"/>
      <c r="S13" s="830"/>
      <c r="T13" s="831"/>
      <c r="U13" s="832"/>
      <c r="V13" s="904"/>
      <c r="W13" s="830"/>
      <c r="X13" s="831"/>
      <c r="Y13" s="830"/>
      <c r="Z13" s="831"/>
      <c r="AA13" s="833"/>
      <c r="AB13" s="829"/>
      <c r="AC13" s="830"/>
      <c r="AD13" s="831"/>
      <c r="AE13" s="830"/>
      <c r="AF13" s="831"/>
      <c r="AG13" s="833"/>
      <c r="AH13" s="834">
        <f t="shared" si="0"/>
      </c>
      <c r="AI13" s="905"/>
      <c r="AJ13" s="830">
        <f t="shared" si="1"/>
      </c>
      <c r="AK13" s="830">
        <f t="shared" si="2"/>
        <v>79</v>
      </c>
      <c r="AL13" s="830">
        <f t="shared" si="2"/>
        <v>5</v>
      </c>
      <c r="AM13" s="826">
        <f t="shared" si="3"/>
        <v>0</v>
      </c>
    </row>
    <row r="14" spans="1:39" s="828" customFormat="1" ht="15.75" customHeight="1">
      <c r="A14" s="900" t="s">
        <v>602</v>
      </c>
      <c r="B14" s="901" t="s">
        <v>17</v>
      </c>
      <c r="C14" s="902" t="s">
        <v>292</v>
      </c>
      <c r="D14" s="829"/>
      <c r="E14" s="830"/>
      <c r="F14" s="903"/>
      <c r="G14" s="830">
        <v>49</v>
      </c>
      <c r="H14" s="831">
        <v>5</v>
      </c>
      <c r="I14" s="832" t="s">
        <v>21</v>
      </c>
      <c r="J14" s="904"/>
      <c r="K14" s="830"/>
      <c r="L14" s="831"/>
      <c r="M14" s="830"/>
      <c r="N14" s="831"/>
      <c r="O14" s="833"/>
      <c r="P14" s="829"/>
      <c r="Q14" s="830"/>
      <c r="R14" s="831"/>
      <c r="S14" s="830"/>
      <c r="T14" s="831"/>
      <c r="U14" s="832"/>
      <c r="V14" s="904"/>
      <c r="W14" s="830"/>
      <c r="X14" s="831"/>
      <c r="Y14" s="830"/>
      <c r="Z14" s="831"/>
      <c r="AA14" s="833"/>
      <c r="AB14" s="829"/>
      <c r="AC14" s="830"/>
      <c r="AD14" s="831"/>
      <c r="AE14" s="830"/>
      <c r="AF14" s="831"/>
      <c r="AG14" s="833"/>
      <c r="AH14" s="834">
        <f t="shared" si="0"/>
      </c>
      <c r="AI14" s="905"/>
      <c r="AJ14" s="830">
        <f t="shared" si="1"/>
      </c>
      <c r="AK14" s="830">
        <f t="shared" si="2"/>
        <v>49</v>
      </c>
      <c r="AL14" s="830">
        <f t="shared" si="2"/>
        <v>5</v>
      </c>
      <c r="AM14" s="826">
        <f t="shared" si="3"/>
        <v>0</v>
      </c>
    </row>
    <row r="15" spans="1:39" s="828" customFormat="1" ht="15.75" customHeight="1">
      <c r="A15" s="900" t="s">
        <v>603</v>
      </c>
      <c r="B15" s="901" t="s">
        <v>17</v>
      </c>
      <c r="C15" s="902" t="s">
        <v>74</v>
      </c>
      <c r="D15" s="829"/>
      <c r="E15" s="830"/>
      <c r="F15" s="903"/>
      <c r="G15" s="830">
        <v>79</v>
      </c>
      <c r="H15" s="831">
        <v>4</v>
      </c>
      <c r="I15" s="832" t="s">
        <v>21</v>
      </c>
      <c r="J15" s="904"/>
      <c r="K15" s="830"/>
      <c r="L15" s="831"/>
      <c r="M15" s="830"/>
      <c r="N15" s="831"/>
      <c r="O15" s="833"/>
      <c r="P15" s="829"/>
      <c r="Q15" s="830"/>
      <c r="R15" s="831"/>
      <c r="S15" s="830"/>
      <c r="T15" s="831"/>
      <c r="U15" s="832"/>
      <c r="V15" s="904"/>
      <c r="W15" s="830"/>
      <c r="X15" s="831"/>
      <c r="Y15" s="830"/>
      <c r="Z15" s="831"/>
      <c r="AA15" s="833"/>
      <c r="AB15" s="829"/>
      <c r="AC15" s="830"/>
      <c r="AD15" s="831"/>
      <c r="AE15" s="830"/>
      <c r="AF15" s="831"/>
      <c r="AG15" s="833"/>
      <c r="AH15" s="834">
        <f t="shared" si="0"/>
      </c>
      <c r="AI15" s="905"/>
      <c r="AJ15" s="830">
        <f t="shared" si="1"/>
      </c>
      <c r="AK15" s="830">
        <f t="shared" si="2"/>
        <v>79</v>
      </c>
      <c r="AL15" s="830">
        <f t="shared" si="2"/>
        <v>4</v>
      </c>
      <c r="AM15" s="826">
        <f t="shared" si="3"/>
        <v>0</v>
      </c>
    </row>
    <row r="16" spans="1:39" s="828" customFormat="1" ht="15.75" customHeight="1">
      <c r="A16" s="900" t="s">
        <v>604</v>
      </c>
      <c r="B16" s="901" t="s">
        <v>17</v>
      </c>
      <c r="C16" s="902" t="s">
        <v>75</v>
      </c>
      <c r="D16" s="829"/>
      <c r="E16" s="830"/>
      <c r="F16" s="903"/>
      <c r="G16" s="830">
        <v>60</v>
      </c>
      <c r="H16" s="831">
        <v>4</v>
      </c>
      <c r="I16" s="832" t="s">
        <v>21</v>
      </c>
      <c r="J16" s="904"/>
      <c r="K16" s="830"/>
      <c r="L16" s="831"/>
      <c r="M16" s="830"/>
      <c r="N16" s="831"/>
      <c r="O16" s="833"/>
      <c r="P16" s="829"/>
      <c r="Q16" s="830"/>
      <c r="R16" s="831"/>
      <c r="S16" s="830"/>
      <c r="T16" s="831"/>
      <c r="U16" s="832"/>
      <c r="V16" s="904"/>
      <c r="W16" s="830"/>
      <c r="X16" s="831"/>
      <c r="Y16" s="830"/>
      <c r="Z16" s="831"/>
      <c r="AA16" s="833"/>
      <c r="AB16" s="829"/>
      <c r="AC16" s="830"/>
      <c r="AD16" s="831"/>
      <c r="AE16" s="830"/>
      <c r="AF16" s="831"/>
      <c r="AG16" s="833"/>
      <c r="AH16" s="834">
        <f t="shared" si="0"/>
      </c>
      <c r="AI16" s="905"/>
      <c r="AJ16" s="830">
        <f t="shared" si="1"/>
      </c>
      <c r="AK16" s="830">
        <f>SUM(G16,M16,S16,Y16,AE16)</f>
        <v>60</v>
      </c>
      <c r="AL16" s="830">
        <f>SUM(H16,N16,T16,Z16,AF16)</f>
        <v>4</v>
      </c>
      <c r="AM16" s="826">
        <f t="shared" si="3"/>
        <v>0</v>
      </c>
    </row>
    <row r="17" spans="1:39" s="828" customFormat="1" ht="15.75" customHeight="1">
      <c r="A17" s="923" t="s">
        <v>607</v>
      </c>
      <c r="B17" s="924" t="s">
        <v>17</v>
      </c>
      <c r="C17" s="925" t="s">
        <v>608</v>
      </c>
      <c r="D17" s="926"/>
      <c r="E17" s="927"/>
      <c r="F17" s="928"/>
      <c r="G17" s="927"/>
      <c r="H17" s="928"/>
      <c r="I17" s="929"/>
      <c r="J17" s="930"/>
      <c r="K17" s="927"/>
      <c r="L17" s="928"/>
      <c r="M17" s="927"/>
      <c r="N17" s="928"/>
      <c r="O17" s="931"/>
      <c r="P17" s="926"/>
      <c r="Q17" s="927"/>
      <c r="R17" s="928">
        <v>2</v>
      </c>
      <c r="S17" s="927">
        <v>30</v>
      </c>
      <c r="T17" s="928">
        <v>2</v>
      </c>
      <c r="U17" s="929" t="s">
        <v>18</v>
      </c>
      <c r="V17" s="930"/>
      <c r="W17" s="927"/>
      <c r="X17" s="928"/>
      <c r="Y17" s="927"/>
      <c r="Z17" s="928"/>
      <c r="AA17" s="931"/>
      <c r="AB17" s="926"/>
      <c r="AC17" s="927"/>
      <c r="AD17" s="928"/>
      <c r="AE17" s="927"/>
      <c r="AF17" s="928"/>
      <c r="AG17" s="931"/>
      <c r="AH17" s="932">
        <f t="shared" si="0"/>
      </c>
      <c r="AI17" s="933"/>
      <c r="AJ17" s="927">
        <f t="shared" si="1"/>
        <v>2</v>
      </c>
      <c r="AK17" s="927">
        <f t="shared" si="2"/>
        <v>30</v>
      </c>
      <c r="AL17" s="927">
        <f>SUM(H17,N17,T17,Z17,AF17)</f>
        <v>2</v>
      </c>
      <c r="AM17" s="934">
        <f t="shared" si="3"/>
        <v>2</v>
      </c>
    </row>
    <row r="18" spans="1:53" ht="15.75" customHeight="1">
      <c r="A18" s="852"/>
      <c r="B18" s="23"/>
      <c r="C18" s="853" t="s">
        <v>193</v>
      </c>
      <c r="D18" s="971"/>
      <c r="E18" s="972"/>
      <c r="F18" s="972"/>
      <c r="G18" s="972"/>
      <c r="H18" s="972"/>
      <c r="I18" s="972"/>
      <c r="J18" s="972"/>
      <c r="K18" s="972"/>
      <c r="L18" s="972"/>
      <c r="M18" s="972"/>
      <c r="N18" s="972"/>
      <c r="O18" s="972"/>
      <c r="P18" s="972"/>
      <c r="Q18" s="972"/>
      <c r="R18" s="972"/>
      <c r="S18" s="972"/>
      <c r="T18" s="972"/>
      <c r="U18" s="972"/>
      <c r="V18" s="972"/>
      <c r="W18" s="972"/>
      <c r="X18" s="972"/>
      <c r="Y18" s="972"/>
      <c r="Z18" s="972"/>
      <c r="AA18" s="972"/>
      <c r="AB18" s="972"/>
      <c r="AC18" s="972"/>
      <c r="AD18" s="972"/>
      <c r="AE18" s="972"/>
      <c r="AF18" s="972"/>
      <c r="AG18" s="972"/>
      <c r="AH18" s="972"/>
      <c r="AI18" s="972"/>
      <c r="AJ18" s="972"/>
      <c r="AK18" s="972"/>
      <c r="AL18" s="972"/>
      <c r="AM18" s="973"/>
      <c r="BA18" s="163"/>
    </row>
    <row r="19" spans="1:39" ht="15.75" customHeight="1">
      <c r="A19" s="852" t="s">
        <v>418</v>
      </c>
      <c r="B19" s="23" t="s">
        <v>17</v>
      </c>
      <c r="C19" s="854" t="s">
        <v>78</v>
      </c>
      <c r="D19" s="855">
        <v>2</v>
      </c>
      <c r="E19" s="797">
        <v>30</v>
      </c>
      <c r="F19" s="856"/>
      <c r="G19" s="797"/>
      <c r="H19" s="856">
        <v>2</v>
      </c>
      <c r="I19" s="857" t="s">
        <v>21</v>
      </c>
      <c r="J19" s="855"/>
      <c r="K19" s="797"/>
      <c r="L19" s="856"/>
      <c r="M19" s="797"/>
      <c r="N19" s="856"/>
      <c r="O19" s="800"/>
      <c r="P19" s="858"/>
      <c r="Q19" s="797"/>
      <c r="R19" s="856"/>
      <c r="S19" s="797"/>
      <c r="T19" s="856"/>
      <c r="U19" s="857"/>
      <c r="V19" s="855"/>
      <c r="W19" s="797"/>
      <c r="X19" s="856"/>
      <c r="Y19" s="797"/>
      <c r="Z19" s="856"/>
      <c r="AA19" s="800"/>
      <c r="AB19" s="855"/>
      <c r="AC19" s="797"/>
      <c r="AD19" s="856"/>
      <c r="AE19" s="797"/>
      <c r="AF19" s="856"/>
      <c r="AG19" s="857"/>
      <c r="AH19" s="859">
        <f>SUM(AG19,D19,J19,P19,V19,AB19)</f>
        <v>2</v>
      </c>
      <c r="AI19" s="797">
        <f>SUM(E19,K19,Q19,W19,AC19)</f>
        <v>30</v>
      </c>
      <c r="AJ19" s="797">
        <f>SUM(F19,L19,R19,X19,AD19)</f>
        <v>0</v>
      </c>
      <c r="AK19" s="797">
        <f>SUM(G19,M19,S19,Y19,AE19)</f>
        <v>0</v>
      </c>
      <c r="AL19" s="797">
        <f>SUM(H19,N19,T19,Z19,AF19)</f>
        <v>2</v>
      </c>
      <c r="AM19" s="860">
        <f>SUM(AH19,AJ19)</f>
        <v>2</v>
      </c>
    </row>
    <row r="20" spans="1:41" ht="15.75" customHeight="1">
      <c r="A20" s="852" t="s">
        <v>251</v>
      </c>
      <c r="B20" s="23" t="s">
        <v>17</v>
      </c>
      <c r="C20" s="677" t="s">
        <v>293</v>
      </c>
      <c r="D20" s="549">
        <v>3</v>
      </c>
      <c r="E20" s="513">
        <v>45</v>
      </c>
      <c r="F20" s="519"/>
      <c r="G20" s="513"/>
      <c r="H20" s="519">
        <v>2</v>
      </c>
      <c r="I20" s="515" t="s">
        <v>17</v>
      </c>
      <c r="J20" s="549"/>
      <c r="K20" s="513"/>
      <c r="L20" s="519"/>
      <c r="M20" s="513"/>
      <c r="N20" s="519"/>
      <c r="O20" s="539"/>
      <c r="P20" s="678"/>
      <c r="Q20" s="513"/>
      <c r="R20" s="519"/>
      <c r="S20" s="513"/>
      <c r="T20" s="519"/>
      <c r="U20" s="515"/>
      <c r="V20" s="549"/>
      <c r="W20" s="513"/>
      <c r="X20" s="519"/>
      <c r="Y20" s="513"/>
      <c r="Z20" s="519"/>
      <c r="AA20" s="539"/>
      <c r="AB20" s="549"/>
      <c r="AC20" s="513"/>
      <c r="AD20" s="519"/>
      <c r="AE20" s="513"/>
      <c r="AF20" s="519"/>
      <c r="AG20" s="515"/>
      <c r="AH20" s="859">
        <f aca="true" t="shared" si="4" ref="AH20:AH33">SUM(AG20,D20,J20,P20,V20,AB20)</f>
        <v>3</v>
      </c>
      <c r="AI20" s="797">
        <f aca="true" t="shared" si="5" ref="AI20:AL33">SUM(E20,K20,Q20,W20,AC20)</f>
        <v>45</v>
      </c>
      <c r="AJ20" s="797">
        <f t="shared" si="5"/>
        <v>0</v>
      </c>
      <c r="AK20" s="797">
        <f t="shared" si="5"/>
        <v>0</v>
      </c>
      <c r="AL20" s="797">
        <f t="shared" si="5"/>
        <v>2</v>
      </c>
      <c r="AM20" s="860">
        <f aca="true" t="shared" si="6" ref="AM20:AM33">SUM(AH20,AJ20)</f>
        <v>3</v>
      </c>
      <c r="AN20" s="735"/>
      <c r="AO20" s="741"/>
    </row>
    <row r="21" spans="1:52" ht="15.75" customHeight="1">
      <c r="A21" s="699" t="s">
        <v>210</v>
      </c>
      <c r="B21" s="23" t="s">
        <v>17</v>
      </c>
      <c r="C21" s="164" t="s">
        <v>153</v>
      </c>
      <c r="D21" s="549">
        <v>2</v>
      </c>
      <c r="E21" s="513">
        <v>30</v>
      </c>
      <c r="F21" s="519"/>
      <c r="G21" s="513"/>
      <c r="H21" s="519">
        <v>2</v>
      </c>
      <c r="I21" s="515" t="s">
        <v>17</v>
      </c>
      <c r="J21" s="549"/>
      <c r="K21" s="513"/>
      <c r="L21" s="519"/>
      <c r="M21" s="513"/>
      <c r="N21" s="519"/>
      <c r="O21" s="515"/>
      <c r="P21" s="549"/>
      <c r="Q21" s="513"/>
      <c r="R21" s="519"/>
      <c r="S21" s="513"/>
      <c r="T21" s="519"/>
      <c r="U21" s="515"/>
      <c r="V21" s="9"/>
      <c r="W21" s="126"/>
      <c r="X21" s="10"/>
      <c r="Y21" s="126"/>
      <c r="Z21" s="10"/>
      <c r="AA21" s="11"/>
      <c r="AB21" s="9"/>
      <c r="AC21" s="126"/>
      <c r="AD21" s="10"/>
      <c r="AE21" s="126"/>
      <c r="AF21" s="10"/>
      <c r="AG21" s="62"/>
      <c r="AH21" s="176">
        <f t="shared" si="4"/>
        <v>2</v>
      </c>
      <c r="AI21" s="169">
        <f t="shared" si="5"/>
        <v>30</v>
      </c>
      <c r="AJ21" s="169">
        <f t="shared" si="5"/>
        <v>0</v>
      </c>
      <c r="AK21" s="169">
        <f t="shared" si="5"/>
        <v>0</v>
      </c>
      <c r="AL21" s="169">
        <f t="shared" si="5"/>
        <v>2</v>
      </c>
      <c r="AM21" s="177">
        <f t="shared" si="6"/>
        <v>2</v>
      </c>
      <c r="AO21" s="734"/>
      <c r="AP21" s="734"/>
      <c r="AQ21" s="734"/>
      <c r="AR21" s="734"/>
      <c r="AS21" s="734"/>
      <c r="AT21" s="734"/>
      <c r="AU21" s="734"/>
      <c r="AV21" s="734"/>
      <c r="AW21" s="734"/>
      <c r="AX21" s="734"/>
      <c r="AY21" s="734"/>
      <c r="AZ21" s="734"/>
    </row>
    <row r="22" spans="1:43" s="138" customFormat="1" ht="15.75" customHeight="1">
      <c r="A22" s="699" t="s">
        <v>216</v>
      </c>
      <c r="B22" s="23" t="s">
        <v>17</v>
      </c>
      <c r="C22" s="164" t="s">
        <v>79</v>
      </c>
      <c r="D22" s="549"/>
      <c r="E22" s="513"/>
      <c r="F22" s="519"/>
      <c r="G22" s="513"/>
      <c r="H22" s="519"/>
      <c r="I22" s="515"/>
      <c r="J22" s="549">
        <v>2</v>
      </c>
      <c r="K22" s="513">
        <v>30</v>
      </c>
      <c r="L22" s="519"/>
      <c r="M22" s="513"/>
      <c r="N22" s="519">
        <v>2</v>
      </c>
      <c r="O22" s="539" t="s">
        <v>17</v>
      </c>
      <c r="P22" s="549"/>
      <c r="Q22" s="513"/>
      <c r="R22" s="519"/>
      <c r="S22" s="513"/>
      <c r="T22" s="519"/>
      <c r="U22" s="539"/>
      <c r="V22" s="9"/>
      <c r="W22" s="126"/>
      <c r="X22" s="10"/>
      <c r="Y22" s="126"/>
      <c r="Z22" s="10"/>
      <c r="AA22" s="11"/>
      <c r="AB22" s="9"/>
      <c r="AC22" s="126"/>
      <c r="AD22" s="10"/>
      <c r="AE22" s="126"/>
      <c r="AF22" s="10"/>
      <c r="AG22" s="62"/>
      <c r="AH22" s="176">
        <f t="shared" si="4"/>
        <v>2</v>
      </c>
      <c r="AI22" s="169">
        <f t="shared" si="5"/>
        <v>30</v>
      </c>
      <c r="AJ22" s="169">
        <f t="shared" si="5"/>
        <v>0</v>
      </c>
      <c r="AK22" s="169">
        <f t="shared" si="5"/>
        <v>0</v>
      </c>
      <c r="AL22" s="169">
        <f t="shared" si="5"/>
        <v>2</v>
      </c>
      <c r="AM22" s="177">
        <f t="shared" si="6"/>
        <v>2</v>
      </c>
      <c r="AN22" s="735"/>
      <c r="AO22" s="130"/>
      <c r="AQ22" s="130"/>
    </row>
    <row r="23" spans="1:39" ht="15.75" customHeight="1">
      <c r="A23" s="699" t="s">
        <v>419</v>
      </c>
      <c r="B23" s="23" t="s">
        <v>17</v>
      </c>
      <c r="C23" s="164" t="s">
        <v>154</v>
      </c>
      <c r="D23" s="549"/>
      <c r="E23" s="513"/>
      <c r="F23" s="519"/>
      <c r="G23" s="513"/>
      <c r="H23" s="519"/>
      <c r="I23" s="515"/>
      <c r="J23" s="549">
        <v>2</v>
      </c>
      <c r="K23" s="513">
        <v>30</v>
      </c>
      <c r="L23" s="519"/>
      <c r="M23" s="513"/>
      <c r="N23" s="519">
        <v>2</v>
      </c>
      <c r="O23" s="539" t="s">
        <v>17</v>
      </c>
      <c r="P23" s="678"/>
      <c r="Q23" s="513"/>
      <c r="R23" s="519"/>
      <c r="S23" s="513"/>
      <c r="T23" s="519"/>
      <c r="U23" s="515"/>
      <c r="V23" s="9"/>
      <c r="W23" s="126"/>
      <c r="X23" s="10"/>
      <c r="Y23" s="126"/>
      <c r="Z23" s="10"/>
      <c r="AA23" s="11"/>
      <c r="AB23" s="9"/>
      <c r="AC23" s="126"/>
      <c r="AD23" s="10"/>
      <c r="AE23" s="126"/>
      <c r="AF23" s="10"/>
      <c r="AG23" s="62"/>
      <c r="AH23" s="176">
        <f t="shared" si="4"/>
        <v>2</v>
      </c>
      <c r="AI23" s="169">
        <f t="shared" si="5"/>
        <v>30</v>
      </c>
      <c r="AJ23" s="169">
        <f t="shared" si="5"/>
        <v>0</v>
      </c>
      <c r="AK23" s="169">
        <f t="shared" si="5"/>
        <v>0</v>
      </c>
      <c r="AL23" s="169">
        <f t="shared" si="5"/>
        <v>2</v>
      </c>
      <c r="AM23" s="177">
        <f t="shared" si="6"/>
        <v>2</v>
      </c>
    </row>
    <row r="24" spans="1:39" ht="15.75" customHeight="1">
      <c r="A24" s="699" t="s">
        <v>213</v>
      </c>
      <c r="B24" s="23" t="s">
        <v>17</v>
      </c>
      <c r="C24" s="164" t="s">
        <v>155</v>
      </c>
      <c r="D24" s="549"/>
      <c r="E24" s="513"/>
      <c r="F24" s="519"/>
      <c r="G24" s="513"/>
      <c r="H24" s="519"/>
      <c r="I24" s="515"/>
      <c r="J24" s="549">
        <v>3</v>
      </c>
      <c r="K24" s="513">
        <v>45</v>
      </c>
      <c r="L24" s="519"/>
      <c r="M24" s="513"/>
      <c r="N24" s="519">
        <v>2</v>
      </c>
      <c r="O24" s="539" t="s">
        <v>17</v>
      </c>
      <c r="P24" s="678"/>
      <c r="Q24" s="513"/>
      <c r="R24" s="519"/>
      <c r="S24" s="513"/>
      <c r="T24" s="519"/>
      <c r="U24" s="515"/>
      <c r="V24" s="549"/>
      <c r="W24" s="513"/>
      <c r="X24" s="519"/>
      <c r="Y24" s="513"/>
      <c r="Z24" s="519"/>
      <c r="AA24" s="539"/>
      <c r="AB24" s="549"/>
      <c r="AC24" s="513"/>
      <c r="AD24" s="519"/>
      <c r="AE24" s="513"/>
      <c r="AF24" s="519"/>
      <c r="AG24" s="515"/>
      <c r="AH24" s="859">
        <f t="shared" si="4"/>
        <v>3</v>
      </c>
      <c r="AI24" s="797">
        <f t="shared" si="5"/>
        <v>45</v>
      </c>
      <c r="AJ24" s="797">
        <f t="shared" si="5"/>
        <v>0</v>
      </c>
      <c r="AK24" s="797">
        <f t="shared" si="5"/>
        <v>0</v>
      </c>
      <c r="AL24" s="797">
        <f t="shared" si="5"/>
        <v>2</v>
      </c>
      <c r="AM24" s="860">
        <f t="shared" si="6"/>
        <v>3</v>
      </c>
    </row>
    <row r="25" spans="1:39" ht="15.75" customHeight="1">
      <c r="A25" s="699" t="s">
        <v>212</v>
      </c>
      <c r="B25" s="23" t="s">
        <v>17</v>
      </c>
      <c r="C25" s="677" t="s">
        <v>80</v>
      </c>
      <c r="D25" s="549"/>
      <c r="E25" s="513"/>
      <c r="F25" s="519"/>
      <c r="G25" s="513"/>
      <c r="H25" s="519"/>
      <c r="I25" s="515"/>
      <c r="J25" s="549">
        <v>2</v>
      </c>
      <c r="K25" s="513">
        <v>30</v>
      </c>
      <c r="L25" s="519"/>
      <c r="M25" s="513"/>
      <c r="N25" s="519">
        <v>2</v>
      </c>
      <c r="O25" s="539" t="s">
        <v>17</v>
      </c>
      <c r="P25" s="678"/>
      <c r="Q25" s="513"/>
      <c r="R25" s="519"/>
      <c r="S25" s="513"/>
      <c r="T25" s="519"/>
      <c r="U25" s="515"/>
      <c r="V25" s="549"/>
      <c r="W25" s="513"/>
      <c r="X25" s="519"/>
      <c r="Y25" s="513"/>
      <c r="Z25" s="519"/>
      <c r="AA25" s="539"/>
      <c r="AB25" s="549"/>
      <c r="AC25" s="513"/>
      <c r="AD25" s="519"/>
      <c r="AE25" s="513"/>
      <c r="AF25" s="519"/>
      <c r="AG25" s="515"/>
      <c r="AH25" s="859">
        <f t="shared" si="4"/>
        <v>2</v>
      </c>
      <c r="AI25" s="797">
        <f t="shared" si="5"/>
        <v>30</v>
      </c>
      <c r="AJ25" s="797">
        <f t="shared" si="5"/>
        <v>0</v>
      </c>
      <c r="AK25" s="797">
        <f t="shared" si="5"/>
        <v>0</v>
      </c>
      <c r="AL25" s="797">
        <f t="shared" si="5"/>
        <v>2</v>
      </c>
      <c r="AM25" s="860">
        <f t="shared" si="6"/>
        <v>2</v>
      </c>
    </row>
    <row r="26" spans="1:40" s="138" customFormat="1" ht="15.75" customHeight="1">
      <c r="A26" s="699" t="s">
        <v>294</v>
      </c>
      <c r="B26" s="23" t="s">
        <v>17</v>
      </c>
      <c r="C26" s="343" t="s">
        <v>157</v>
      </c>
      <c r="D26" s="549"/>
      <c r="E26" s="513"/>
      <c r="F26" s="519"/>
      <c r="G26" s="513"/>
      <c r="H26" s="519"/>
      <c r="I26" s="539"/>
      <c r="J26" s="549">
        <v>1</v>
      </c>
      <c r="K26" s="513">
        <v>15</v>
      </c>
      <c r="L26" s="519"/>
      <c r="M26" s="513"/>
      <c r="N26" s="519">
        <v>2</v>
      </c>
      <c r="O26" s="539" t="s">
        <v>21</v>
      </c>
      <c r="P26" s="678"/>
      <c r="Q26" s="513"/>
      <c r="R26" s="519"/>
      <c r="S26" s="513"/>
      <c r="T26" s="519"/>
      <c r="U26" s="515"/>
      <c r="V26" s="549"/>
      <c r="W26" s="513"/>
      <c r="X26" s="519"/>
      <c r="Y26" s="513"/>
      <c r="Z26" s="519"/>
      <c r="AA26" s="539"/>
      <c r="AB26" s="549"/>
      <c r="AC26" s="513"/>
      <c r="AD26" s="519"/>
      <c r="AE26" s="513"/>
      <c r="AF26" s="519"/>
      <c r="AG26" s="515"/>
      <c r="AH26" s="859">
        <f t="shared" si="4"/>
        <v>1</v>
      </c>
      <c r="AI26" s="797">
        <f t="shared" si="5"/>
        <v>15</v>
      </c>
      <c r="AJ26" s="797">
        <f t="shared" si="5"/>
        <v>0</v>
      </c>
      <c r="AK26" s="797">
        <f t="shared" si="5"/>
        <v>0</v>
      </c>
      <c r="AL26" s="797">
        <f t="shared" si="5"/>
        <v>2</v>
      </c>
      <c r="AM26" s="860">
        <f t="shared" si="6"/>
        <v>1</v>
      </c>
      <c r="AN26" s="735"/>
    </row>
    <row r="27" spans="1:39" s="138" customFormat="1" ht="15.75" customHeight="1">
      <c r="A27" s="699" t="s">
        <v>211</v>
      </c>
      <c r="B27" s="23" t="s">
        <v>17</v>
      </c>
      <c r="C27" s="164" t="s">
        <v>158</v>
      </c>
      <c r="D27" s="549"/>
      <c r="E27" s="513"/>
      <c r="F27" s="519"/>
      <c r="G27" s="513"/>
      <c r="H27" s="519"/>
      <c r="I27" s="515"/>
      <c r="J27" s="549">
        <v>2</v>
      </c>
      <c r="K27" s="513">
        <v>30</v>
      </c>
      <c r="L27" s="519"/>
      <c r="M27" s="513"/>
      <c r="N27" s="519">
        <v>2</v>
      </c>
      <c r="O27" s="539" t="s">
        <v>17</v>
      </c>
      <c r="P27" s="549"/>
      <c r="Q27" s="513"/>
      <c r="R27" s="519"/>
      <c r="S27" s="513"/>
      <c r="T27" s="519"/>
      <c r="U27" s="539"/>
      <c r="V27" s="549"/>
      <c r="W27" s="513"/>
      <c r="X27" s="519"/>
      <c r="Y27" s="513"/>
      <c r="Z27" s="519"/>
      <c r="AA27" s="539"/>
      <c r="AB27" s="549"/>
      <c r="AC27" s="513"/>
      <c r="AD27" s="519"/>
      <c r="AE27" s="513"/>
      <c r="AF27" s="519"/>
      <c r="AG27" s="515"/>
      <c r="AH27" s="859">
        <f>SUM(AG27,D27,J27,P27,V27,AB27)</f>
        <v>2</v>
      </c>
      <c r="AI27" s="797">
        <f t="shared" si="5"/>
        <v>30</v>
      </c>
      <c r="AJ27" s="797">
        <f t="shared" si="5"/>
        <v>0</v>
      </c>
      <c r="AK27" s="797">
        <f t="shared" si="5"/>
        <v>0</v>
      </c>
      <c r="AL27" s="797">
        <f t="shared" si="5"/>
        <v>2</v>
      </c>
      <c r="AM27" s="860">
        <f>SUM(AH27,AJ27)</f>
        <v>2</v>
      </c>
    </row>
    <row r="28" spans="1:40" s="138" customFormat="1" ht="15.75" customHeight="1">
      <c r="A28" s="699" t="s">
        <v>215</v>
      </c>
      <c r="B28" s="23" t="s">
        <v>17</v>
      </c>
      <c r="C28" s="164" t="s">
        <v>156</v>
      </c>
      <c r="D28" s="549"/>
      <c r="E28" s="513"/>
      <c r="F28" s="519"/>
      <c r="G28" s="513"/>
      <c r="H28" s="519"/>
      <c r="I28" s="515"/>
      <c r="J28" s="549"/>
      <c r="K28" s="513"/>
      <c r="L28" s="519"/>
      <c r="M28" s="513"/>
      <c r="N28" s="519"/>
      <c r="O28" s="539"/>
      <c r="P28" s="678">
        <v>2</v>
      </c>
      <c r="Q28" s="513">
        <v>30</v>
      </c>
      <c r="R28" s="519"/>
      <c r="S28" s="513"/>
      <c r="T28" s="519">
        <v>2</v>
      </c>
      <c r="U28" s="515" t="s">
        <v>21</v>
      </c>
      <c r="V28" s="549"/>
      <c r="W28" s="513"/>
      <c r="X28" s="519"/>
      <c r="Y28" s="513"/>
      <c r="Z28" s="519"/>
      <c r="AA28" s="539"/>
      <c r="AB28" s="549"/>
      <c r="AC28" s="513"/>
      <c r="AD28" s="519"/>
      <c r="AE28" s="513"/>
      <c r="AF28" s="519"/>
      <c r="AG28" s="515"/>
      <c r="AH28" s="859">
        <f>SUM(AG28,D28,J28,P28,V28,AB28)</f>
        <v>2</v>
      </c>
      <c r="AI28" s="797">
        <f t="shared" si="5"/>
        <v>30</v>
      </c>
      <c r="AJ28" s="797">
        <f t="shared" si="5"/>
        <v>0</v>
      </c>
      <c r="AK28" s="797">
        <f t="shared" si="5"/>
        <v>0</v>
      </c>
      <c r="AL28" s="797">
        <f t="shared" si="5"/>
        <v>2</v>
      </c>
      <c r="AM28" s="860">
        <f>SUM(AH28,AJ28)</f>
        <v>2</v>
      </c>
      <c r="AN28" s="735"/>
    </row>
    <row r="29" spans="1:41" ht="15.75" customHeight="1">
      <c r="A29" s="699" t="s">
        <v>421</v>
      </c>
      <c r="B29" s="23" t="s">
        <v>17</v>
      </c>
      <c r="C29" s="164" t="s">
        <v>159</v>
      </c>
      <c r="D29" s="549"/>
      <c r="E29" s="513"/>
      <c r="F29" s="519"/>
      <c r="G29" s="513"/>
      <c r="H29" s="519"/>
      <c r="I29" s="515"/>
      <c r="J29" s="549"/>
      <c r="K29" s="513"/>
      <c r="L29" s="519"/>
      <c r="M29" s="513"/>
      <c r="N29" s="519"/>
      <c r="O29" s="539"/>
      <c r="P29" s="678">
        <v>1</v>
      </c>
      <c r="Q29" s="513">
        <v>15</v>
      </c>
      <c r="R29" s="519"/>
      <c r="S29" s="513"/>
      <c r="T29" s="519">
        <v>2</v>
      </c>
      <c r="U29" s="515" t="s">
        <v>17</v>
      </c>
      <c r="V29" s="549"/>
      <c r="W29" s="513"/>
      <c r="X29" s="519"/>
      <c r="Y29" s="513"/>
      <c r="Z29" s="519"/>
      <c r="AA29" s="539"/>
      <c r="AB29" s="549"/>
      <c r="AC29" s="513"/>
      <c r="AD29" s="519"/>
      <c r="AE29" s="513"/>
      <c r="AF29" s="519"/>
      <c r="AG29" s="515"/>
      <c r="AH29" s="859">
        <f t="shared" si="4"/>
        <v>1</v>
      </c>
      <c r="AI29" s="797">
        <f t="shared" si="5"/>
        <v>15</v>
      </c>
      <c r="AJ29" s="797">
        <f t="shared" si="5"/>
        <v>0</v>
      </c>
      <c r="AK29" s="797">
        <f t="shared" si="5"/>
        <v>0</v>
      </c>
      <c r="AL29" s="797">
        <f t="shared" si="5"/>
        <v>2</v>
      </c>
      <c r="AM29" s="860">
        <f t="shared" si="6"/>
        <v>1</v>
      </c>
      <c r="AN29" s="735"/>
      <c r="AO29" s="735"/>
    </row>
    <row r="30" spans="1:41" ht="15.75" customHeight="1">
      <c r="A30" s="699" t="s">
        <v>420</v>
      </c>
      <c r="B30" s="23" t="s">
        <v>17</v>
      </c>
      <c r="C30" s="172" t="s">
        <v>162</v>
      </c>
      <c r="D30" s="549"/>
      <c r="E30" s="513"/>
      <c r="F30" s="519"/>
      <c r="G30" s="513"/>
      <c r="H30" s="519"/>
      <c r="I30" s="543"/>
      <c r="J30" s="555"/>
      <c r="K30" s="519"/>
      <c r="L30" s="513"/>
      <c r="M30" s="519"/>
      <c r="N30" s="514"/>
      <c r="O30" s="539"/>
      <c r="P30" s="678">
        <v>1</v>
      </c>
      <c r="Q30" s="513">
        <v>15</v>
      </c>
      <c r="R30" s="519"/>
      <c r="S30" s="513"/>
      <c r="T30" s="519">
        <v>2</v>
      </c>
      <c r="U30" s="515" t="s">
        <v>17</v>
      </c>
      <c r="V30" s="549"/>
      <c r="W30" s="513"/>
      <c r="X30" s="519"/>
      <c r="Y30" s="513"/>
      <c r="Z30" s="519"/>
      <c r="AA30" s="539"/>
      <c r="AB30" s="549"/>
      <c r="AC30" s="513"/>
      <c r="AD30" s="519"/>
      <c r="AE30" s="513"/>
      <c r="AF30" s="519"/>
      <c r="AG30" s="515"/>
      <c r="AH30" s="859">
        <f t="shared" si="4"/>
        <v>1</v>
      </c>
      <c r="AI30" s="797">
        <f t="shared" si="5"/>
        <v>15</v>
      </c>
      <c r="AJ30" s="797">
        <f t="shared" si="5"/>
        <v>0</v>
      </c>
      <c r="AK30" s="797">
        <f t="shared" si="5"/>
        <v>0</v>
      </c>
      <c r="AL30" s="797">
        <f t="shared" si="5"/>
        <v>2</v>
      </c>
      <c r="AM30" s="860">
        <f t="shared" si="6"/>
        <v>1</v>
      </c>
      <c r="AN30" s="735"/>
      <c r="AO30" s="735"/>
    </row>
    <row r="31" spans="1:39" s="138" customFormat="1" ht="15.75" customHeight="1">
      <c r="A31" s="699" t="s">
        <v>451</v>
      </c>
      <c r="B31" s="23" t="s">
        <v>17</v>
      </c>
      <c r="C31" s="164" t="s">
        <v>160</v>
      </c>
      <c r="D31" s="549"/>
      <c r="E31" s="513"/>
      <c r="F31" s="519"/>
      <c r="G31" s="513"/>
      <c r="H31" s="519"/>
      <c r="I31" s="515"/>
      <c r="J31" s="549"/>
      <c r="K31" s="513"/>
      <c r="L31" s="519"/>
      <c r="M31" s="513"/>
      <c r="N31" s="519"/>
      <c r="O31" s="539"/>
      <c r="P31" s="678">
        <v>2</v>
      </c>
      <c r="Q31" s="513">
        <v>30</v>
      </c>
      <c r="R31" s="519"/>
      <c r="S31" s="513"/>
      <c r="T31" s="519">
        <v>2</v>
      </c>
      <c r="U31" s="515" t="s">
        <v>21</v>
      </c>
      <c r="V31" s="549"/>
      <c r="W31" s="513"/>
      <c r="X31" s="519"/>
      <c r="Y31" s="513"/>
      <c r="Z31" s="519"/>
      <c r="AA31" s="539"/>
      <c r="AB31" s="549"/>
      <c r="AC31" s="513"/>
      <c r="AD31" s="519"/>
      <c r="AE31" s="513"/>
      <c r="AF31" s="519"/>
      <c r="AG31" s="515"/>
      <c r="AH31" s="859">
        <f t="shared" si="4"/>
        <v>2</v>
      </c>
      <c r="AI31" s="797">
        <f t="shared" si="5"/>
        <v>30</v>
      </c>
      <c r="AJ31" s="797">
        <f t="shared" si="5"/>
        <v>0</v>
      </c>
      <c r="AK31" s="797">
        <f t="shared" si="5"/>
        <v>0</v>
      </c>
      <c r="AL31" s="797">
        <f t="shared" si="5"/>
        <v>2</v>
      </c>
      <c r="AM31" s="860">
        <f t="shared" si="6"/>
        <v>2</v>
      </c>
    </row>
    <row r="32" spans="1:39" ht="15.75" customHeight="1">
      <c r="A32" s="699" t="s">
        <v>270</v>
      </c>
      <c r="B32" s="23" t="s">
        <v>17</v>
      </c>
      <c r="C32" s="164" t="s">
        <v>161</v>
      </c>
      <c r="D32" s="549"/>
      <c r="E32" s="513"/>
      <c r="F32" s="519"/>
      <c r="G32" s="513"/>
      <c r="H32" s="519"/>
      <c r="I32" s="515"/>
      <c r="J32" s="549"/>
      <c r="K32" s="513"/>
      <c r="L32" s="519"/>
      <c r="M32" s="513"/>
      <c r="N32" s="519"/>
      <c r="O32" s="539"/>
      <c r="P32" s="678">
        <v>3</v>
      </c>
      <c r="Q32" s="513">
        <v>30</v>
      </c>
      <c r="R32" s="519"/>
      <c r="S32" s="513"/>
      <c r="T32" s="519">
        <v>2</v>
      </c>
      <c r="U32" s="515" t="s">
        <v>17</v>
      </c>
      <c r="V32" s="549"/>
      <c r="W32" s="513"/>
      <c r="X32" s="519"/>
      <c r="Y32" s="513"/>
      <c r="Z32" s="519"/>
      <c r="AA32" s="539"/>
      <c r="AB32" s="549"/>
      <c r="AC32" s="513"/>
      <c r="AD32" s="519"/>
      <c r="AE32" s="513"/>
      <c r="AF32" s="519"/>
      <c r="AG32" s="515"/>
      <c r="AH32" s="859">
        <f t="shared" si="4"/>
        <v>3</v>
      </c>
      <c r="AI32" s="797">
        <f t="shared" si="5"/>
        <v>30</v>
      </c>
      <c r="AJ32" s="797">
        <f t="shared" si="5"/>
        <v>0</v>
      </c>
      <c r="AK32" s="797">
        <f t="shared" si="5"/>
        <v>0</v>
      </c>
      <c r="AL32" s="797">
        <f t="shared" si="5"/>
        <v>2</v>
      </c>
      <c r="AM32" s="860">
        <f t="shared" si="6"/>
        <v>3</v>
      </c>
    </row>
    <row r="33" spans="1:39" ht="15.75" customHeight="1">
      <c r="A33" s="338" t="s">
        <v>214</v>
      </c>
      <c r="B33" s="175" t="s">
        <v>17</v>
      </c>
      <c r="C33" s="230" t="s">
        <v>163</v>
      </c>
      <c r="D33" s="823"/>
      <c r="E33" s="541"/>
      <c r="F33" s="596"/>
      <c r="G33" s="541"/>
      <c r="H33" s="596"/>
      <c r="I33" s="824"/>
      <c r="J33" s="823"/>
      <c r="K33" s="541"/>
      <c r="L33" s="596"/>
      <c r="M33" s="541"/>
      <c r="N33" s="596"/>
      <c r="O33" s="544"/>
      <c r="P33" s="825"/>
      <c r="Q33" s="541"/>
      <c r="R33" s="596"/>
      <c r="S33" s="541"/>
      <c r="T33" s="596"/>
      <c r="U33" s="543"/>
      <c r="V33" s="823">
        <v>2</v>
      </c>
      <c r="W33" s="541">
        <v>30</v>
      </c>
      <c r="X33" s="596"/>
      <c r="Y33" s="541"/>
      <c r="Z33" s="596">
        <v>2</v>
      </c>
      <c r="AA33" s="544" t="s">
        <v>18</v>
      </c>
      <c r="AB33" s="823"/>
      <c r="AC33" s="541"/>
      <c r="AD33" s="596"/>
      <c r="AE33" s="541"/>
      <c r="AF33" s="596"/>
      <c r="AG33" s="543"/>
      <c r="AH33" s="1199">
        <f t="shared" si="4"/>
        <v>2</v>
      </c>
      <c r="AI33" s="1200">
        <f>SUM(E33,K33,Q33,W33,AC33)</f>
        <v>30</v>
      </c>
      <c r="AJ33" s="1200">
        <f t="shared" si="5"/>
        <v>0</v>
      </c>
      <c r="AK33" s="1200">
        <f t="shared" si="5"/>
        <v>0</v>
      </c>
      <c r="AL33" s="1200">
        <f t="shared" si="5"/>
        <v>2</v>
      </c>
      <c r="AM33" s="1201">
        <f t="shared" si="6"/>
        <v>2</v>
      </c>
    </row>
    <row r="34" spans="1:53" ht="15.75" customHeight="1">
      <c r="A34" s="336"/>
      <c r="B34" s="23"/>
      <c r="C34" s="231" t="s">
        <v>194</v>
      </c>
      <c r="D34" s="971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2"/>
      <c r="Q34" s="972"/>
      <c r="R34" s="972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972"/>
      <c r="AG34" s="972"/>
      <c r="AH34" s="972"/>
      <c r="AI34" s="972"/>
      <c r="AJ34" s="972"/>
      <c r="AK34" s="972"/>
      <c r="AL34" s="972"/>
      <c r="AM34" s="973"/>
      <c r="BA34" s="163"/>
    </row>
    <row r="35" spans="1:53" ht="15.75" customHeight="1">
      <c r="A35" s="757" t="s">
        <v>576</v>
      </c>
      <c r="B35" s="23" t="s">
        <v>17</v>
      </c>
      <c r="C35" s="827" t="s">
        <v>575</v>
      </c>
      <c r="D35" s="835">
        <v>1</v>
      </c>
      <c r="E35" s="836">
        <v>15</v>
      </c>
      <c r="F35" s="836">
        <v>1</v>
      </c>
      <c r="G35" s="836">
        <v>15</v>
      </c>
      <c r="H35" s="836">
        <v>2</v>
      </c>
      <c r="I35" s="752" t="s">
        <v>18</v>
      </c>
      <c r="J35" s="837"/>
      <c r="K35" s="751"/>
      <c r="L35" s="751"/>
      <c r="M35" s="751"/>
      <c r="N35" s="751"/>
      <c r="O35" s="838"/>
      <c r="P35" s="753"/>
      <c r="Q35" s="751"/>
      <c r="R35" s="751"/>
      <c r="S35" s="751"/>
      <c r="T35" s="751"/>
      <c r="U35" s="752"/>
      <c r="V35" s="837"/>
      <c r="W35" s="751"/>
      <c r="X35" s="751"/>
      <c r="Y35" s="751"/>
      <c r="Z35" s="751"/>
      <c r="AA35" s="838"/>
      <c r="AB35" s="753"/>
      <c r="AC35" s="751"/>
      <c r="AD35" s="751"/>
      <c r="AE35" s="751"/>
      <c r="AF35" s="751"/>
      <c r="AG35" s="754"/>
      <c r="AH35" s="755">
        <f>SUM(AG35,D35,J35,P35,V35,AB35)</f>
        <v>1</v>
      </c>
      <c r="AI35" s="751">
        <f aca="true" t="shared" si="7" ref="AI35:AL36">SUM(E35,K35,Q35,W35,AC35)</f>
        <v>15</v>
      </c>
      <c r="AJ35" s="751">
        <f t="shared" si="7"/>
        <v>1</v>
      </c>
      <c r="AK35" s="751">
        <f t="shared" si="7"/>
        <v>15</v>
      </c>
      <c r="AL35" s="751">
        <f t="shared" si="7"/>
        <v>2</v>
      </c>
      <c r="AM35" s="521">
        <f>SUM(AH35,AJ35)</f>
        <v>2</v>
      </c>
      <c r="BA35" s="163"/>
    </row>
    <row r="36" spans="1:53" ht="15.75" customHeight="1">
      <c r="A36" s="757" t="s">
        <v>574</v>
      </c>
      <c r="B36" s="23" t="s">
        <v>17</v>
      </c>
      <c r="C36" s="827" t="s">
        <v>605</v>
      </c>
      <c r="D36" s="835">
        <v>1</v>
      </c>
      <c r="E36" s="836">
        <v>15</v>
      </c>
      <c r="F36" s="836">
        <v>1</v>
      </c>
      <c r="G36" s="836">
        <v>15</v>
      </c>
      <c r="H36" s="836">
        <v>2</v>
      </c>
      <c r="I36" s="752" t="s">
        <v>18</v>
      </c>
      <c r="J36" s="837"/>
      <c r="K36" s="751"/>
      <c r="L36" s="751"/>
      <c r="M36" s="751"/>
      <c r="N36" s="751"/>
      <c r="O36" s="838"/>
      <c r="P36" s="753"/>
      <c r="Q36" s="751"/>
      <c r="R36" s="751"/>
      <c r="S36" s="751"/>
      <c r="T36" s="751"/>
      <c r="U36" s="754"/>
      <c r="V36" s="837"/>
      <c r="W36" s="751"/>
      <c r="X36" s="751"/>
      <c r="Y36" s="751"/>
      <c r="Z36" s="751"/>
      <c r="AA36" s="838"/>
      <c r="AB36" s="753"/>
      <c r="AC36" s="751"/>
      <c r="AD36" s="751"/>
      <c r="AE36" s="751"/>
      <c r="AF36" s="751"/>
      <c r="AG36" s="754"/>
      <c r="AH36" s="755">
        <f>SUM(AG36,D36,J36,P36,V36,AB36)</f>
        <v>1</v>
      </c>
      <c r="AI36" s="751">
        <f t="shared" si="7"/>
        <v>15</v>
      </c>
      <c r="AJ36" s="751">
        <f t="shared" si="7"/>
        <v>1</v>
      </c>
      <c r="AK36" s="751">
        <f t="shared" si="7"/>
        <v>15</v>
      </c>
      <c r="AL36" s="751">
        <f t="shared" si="7"/>
        <v>2</v>
      </c>
      <c r="AM36" s="521">
        <f>SUM(AH36,AJ36)</f>
        <v>2</v>
      </c>
      <c r="BA36" s="163"/>
    </row>
    <row r="37" spans="1:39" ht="15.75" customHeight="1">
      <c r="A37" s="338" t="s">
        <v>287</v>
      </c>
      <c r="B37" s="23" t="s">
        <v>17</v>
      </c>
      <c r="C37" s="181" t="s">
        <v>81</v>
      </c>
      <c r="D37" s="1202"/>
      <c r="E37" s="1203"/>
      <c r="F37" s="1204"/>
      <c r="G37" s="1203"/>
      <c r="H37" s="1204"/>
      <c r="I37" s="1205"/>
      <c r="J37" s="1202">
        <v>1</v>
      </c>
      <c r="K37" s="1203">
        <v>15</v>
      </c>
      <c r="L37" s="1204">
        <v>1</v>
      </c>
      <c r="M37" s="1203">
        <v>15</v>
      </c>
      <c r="N37" s="1204">
        <v>2</v>
      </c>
      <c r="O37" s="1206" t="s">
        <v>411</v>
      </c>
      <c r="P37" s="1207"/>
      <c r="Q37" s="1203"/>
      <c r="R37" s="1204"/>
      <c r="S37" s="1203"/>
      <c r="T37" s="1204"/>
      <c r="U37" s="1205" t="s">
        <v>412</v>
      </c>
      <c r="V37" s="1202"/>
      <c r="W37" s="1203"/>
      <c r="X37" s="1204"/>
      <c r="Y37" s="1203"/>
      <c r="Z37" s="1204"/>
      <c r="AA37" s="1206"/>
      <c r="AB37" s="1207"/>
      <c r="AC37" s="1203"/>
      <c r="AD37" s="1204"/>
      <c r="AE37" s="1203"/>
      <c r="AF37" s="1204"/>
      <c r="AG37" s="1205"/>
      <c r="AH37" s="1208">
        <f aca="true" t="shared" si="8" ref="AH37:AH44">SUM(AG37,D37,J37,P37,V37,AB37)</f>
        <v>1</v>
      </c>
      <c r="AI37" s="1203">
        <f aca="true" t="shared" si="9" ref="AI37:AL46">SUM(E37,K37,Q37,W37,AC37)</f>
        <v>15</v>
      </c>
      <c r="AJ37" s="1203">
        <f t="shared" si="9"/>
        <v>1</v>
      </c>
      <c r="AK37" s="1203">
        <f t="shared" si="9"/>
        <v>15</v>
      </c>
      <c r="AL37" s="1203">
        <f t="shared" si="9"/>
        <v>2</v>
      </c>
      <c r="AM37" s="860">
        <f aca="true" t="shared" si="10" ref="AM37:AM44">SUM(AH37,AJ37)</f>
        <v>2</v>
      </c>
    </row>
    <row r="38" spans="1:40" ht="15.75" customHeight="1">
      <c r="A38" s="757" t="s">
        <v>437</v>
      </c>
      <c r="B38" s="175" t="s">
        <v>17</v>
      </c>
      <c r="C38" s="182" t="s">
        <v>128</v>
      </c>
      <c r="D38" s="835"/>
      <c r="E38" s="836"/>
      <c r="F38" s="836"/>
      <c r="G38" s="836"/>
      <c r="H38" s="836"/>
      <c r="I38" s="752"/>
      <c r="J38" s="837"/>
      <c r="K38" s="751"/>
      <c r="L38" s="751"/>
      <c r="M38" s="751"/>
      <c r="N38" s="751"/>
      <c r="O38" s="838"/>
      <c r="P38" s="753">
        <v>3</v>
      </c>
      <c r="Q38" s="751">
        <v>45</v>
      </c>
      <c r="R38" s="751">
        <v>2</v>
      </c>
      <c r="S38" s="751">
        <v>30</v>
      </c>
      <c r="T38" s="751">
        <v>7</v>
      </c>
      <c r="U38" s="752" t="s">
        <v>438</v>
      </c>
      <c r="V38" s="837"/>
      <c r="W38" s="751"/>
      <c r="X38" s="751"/>
      <c r="Y38" s="751"/>
      <c r="Z38" s="751"/>
      <c r="AA38" s="838"/>
      <c r="AB38" s="753"/>
      <c r="AC38" s="751"/>
      <c r="AD38" s="751"/>
      <c r="AE38" s="751"/>
      <c r="AF38" s="751"/>
      <c r="AG38" s="754"/>
      <c r="AH38" s="755">
        <f>SUM(AG38,D38,J38,P38,V38,AB38)</f>
        <v>3</v>
      </c>
      <c r="AI38" s="751">
        <f t="shared" si="9"/>
        <v>45</v>
      </c>
      <c r="AJ38" s="751">
        <f t="shared" si="9"/>
        <v>2</v>
      </c>
      <c r="AK38" s="751">
        <f t="shared" si="9"/>
        <v>30</v>
      </c>
      <c r="AL38" s="751">
        <f t="shared" si="9"/>
        <v>7</v>
      </c>
      <c r="AM38" s="521">
        <f t="shared" si="10"/>
        <v>5</v>
      </c>
      <c r="AN38" s="735"/>
    </row>
    <row r="39" spans="1:40" ht="15.75" customHeight="1">
      <c r="A39" s="757" t="s">
        <v>249</v>
      </c>
      <c r="B39" s="23" t="s">
        <v>17</v>
      </c>
      <c r="C39" s="827" t="s">
        <v>399</v>
      </c>
      <c r="D39" s="835"/>
      <c r="E39" s="836"/>
      <c r="F39" s="836"/>
      <c r="G39" s="836"/>
      <c r="H39" s="836"/>
      <c r="I39" s="752"/>
      <c r="J39" s="837"/>
      <c r="K39" s="751"/>
      <c r="L39" s="751"/>
      <c r="M39" s="751"/>
      <c r="N39" s="751"/>
      <c r="O39" s="838"/>
      <c r="P39" s="753">
        <v>1</v>
      </c>
      <c r="Q39" s="751">
        <v>15</v>
      </c>
      <c r="R39" s="751">
        <v>1</v>
      </c>
      <c r="S39" s="751">
        <v>15</v>
      </c>
      <c r="T39" s="751">
        <v>3</v>
      </c>
      <c r="U39" s="754" t="s">
        <v>18</v>
      </c>
      <c r="V39" s="837"/>
      <c r="W39" s="751"/>
      <c r="X39" s="751"/>
      <c r="Y39" s="751"/>
      <c r="Z39" s="751"/>
      <c r="AA39" s="838"/>
      <c r="AB39" s="753"/>
      <c r="AC39" s="751"/>
      <c r="AD39" s="751"/>
      <c r="AE39" s="751"/>
      <c r="AF39" s="751"/>
      <c r="AG39" s="754"/>
      <c r="AH39" s="755">
        <f>SUM(AG39,D39,J39,P39,V39,AB39)</f>
        <v>1</v>
      </c>
      <c r="AI39" s="751">
        <f t="shared" si="9"/>
        <v>15</v>
      </c>
      <c r="AJ39" s="751">
        <f t="shared" si="9"/>
        <v>1</v>
      </c>
      <c r="AK39" s="751">
        <f t="shared" si="9"/>
        <v>15</v>
      </c>
      <c r="AL39" s="751">
        <f t="shared" si="9"/>
        <v>3</v>
      </c>
      <c r="AM39" s="521">
        <f t="shared" si="10"/>
        <v>2</v>
      </c>
      <c r="AN39" s="735"/>
    </row>
    <row r="40" spans="1:39" ht="15.75" customHeight="1">
      <c r="A40" s="757" t="s">
        <v>439</v>
      </c>
      <c r="B40" s="194" t="s">
        <v>17</v>
      </c>
      <c r="C40" s="183" t="s">
        <v>88</v>
      </c>
      <c r="D40" s="835"/>
      <c r="E40" s="836"/>
      <c r="F40" s="836"/>
      <c r="G40" s="836"/>
      <c r="H40" s="836"/>
      <c r="I40" s="752"/>
      <c r="J40" s="837"/>
      <c r="K40" s="751"/>
      <c r="L40" s="751"/>
      <c r="M40" s="751"/>
      <c r="N40" s="751"/>
      <c r="O40" s="838"/>
      <c r="P40" s="753"/>
      <c r="Q40" s="751"/>
      <c r="R40" s="751">
        <v>1</v>
      </c>
      <c r="S40" s="751">
        <v>15</v>
      </c>
      <c r="T40" s="751">
        <v>2</v>
      </c>
      <c r="U40" s="752" t="s">
        <v>438</v>
      </c>
      <c r="V40" s="837"/>
      <c r="W40" s="751"/>
      <c r="X40" s="751"/>
      <c r="Y40" s="751"/>
      <c r="Z40" s="751"/>
      <c r="AA40" s="838"/>
      <c r="AB40" s="753"/>
      <c r="AC40" s="751"/>
      <c r="AD40" s="751"/>
      <c r="AE40" s="751"/>
      <c r="AF40" s="751"/>
      <c r="AG40" s="754"/>
      <c r="AH40" s="755">
        <f>SUM(AG40,D40,J40,P40,V40,AB40)</f>
        <v>0</v>
      </c>
      <c r="AI40" s="751">
        <f t="shared" si="9"/>
        <v>0</v>
      </c>
      <c r="AJ40" s="751">
        <f t="shared" si="9"/>
        <v>1</v>
      </c>
      <c r="AK40" s="751">
        <f t="shared" si="9"/>
        <v>15</v>
      </c>
      <c r="AL40" s="751">
        <f t="shared" si="9"/>
        <v>2</v>
      </c>
      <c r="AM40" s="521">
        <f t="shared" si="10"/>
        <v>1</v>
      </c>
    </row>
    <row r="41" spans="1:39" ht="31.5">
      <c r="A41" s="218" t="s">
        <v>248</v>
      </c>
      <c r="B41" s="194" t="s">
        <v>17</v>
      </c>
      <c r="C41" s="184" t="s">
        <v>254</v>
      </c>
      <c r="D41" s="835"/>
      <c r="E41" s="836"/>
      <c r="F41" s="836"/>
      <c r="G41" s="836"/>
      <c r="H41" s="836"/>
      <c r="I41" s="752"/>
      <c r="J41" s="837"/>
      <c r="K41" s="751"/>
      <c r="L41" s="751"/>
      <c r="M41" s="751"/>
      <c r="N41" s="751"/>
      <c r="O41" s="838"/>
      <c r="P41" s="753"/>
      <c r="Q41" s="751"/>
      <c r="R41" s="751"/>
      <c r="S41" s="751"/>
      <c r="T41" s="751"/>
      <c r="U41" s="754"/>
      <c r="V41" s="837">
        <v>2</v>
      </c>
      <c r="W41" s="751">
        <v>30</v>
      </c>
      <c r="X41" s="751">
        <v>1</v>
      </c>
      <c r="Y41" s="751">
        <v>15</v>
      </c>
      <c r="Z41" s="751">
        <v>4</v>
      </c>
      <c r="AA41" s="838" t="s">
        <v>21</v>
      </c>
      <c r="AB41" s="753"/>
      <c r="AC41" s="751"/>
      <c r="AD41" s="751"/>
      <c r="AE41" s="751"/>
      <c r="AF41" s="751"/>
      <c r="AG41" s="754"/>
      <c r="AH41" s="755">
        <f t="shared" si="8"/>
        <v>2</v>
      </c>
      <c r="AI41" s="751">
        <f t="shared" si="9"/>
        <v>30</v>
      </c>
      <c r="AJ41" s="751">
        <f t="shared" si="9"/>
        <v>1</v>
      </c>
      <c r="AK41" s="751">
        <f t="shared" si="9"/>
        <v>15</v>
      </c>
      <c r="AL41" s="751">
        <v>4</v>
      </c>
      <c r="AM41" s="521">
        <f t="shared" si="10"/>
        <v>3</v>
      </c>
    </row>
    <row r="42" spans="1:39" ht="15.75" customHeight="1">
      <c r="A42" s="218" t="s">
        <v>195</v>
      </c>
      <c r="B42" s="194" t="s">
        <v>17</v>
      </c>
      <c r="C42" s="183" t="s">
        <v>86</v>
      </c>
      <c r="D42" s="835"/>
      <c r="E42" s="836"/>
      <c r="F42" s="836"/>
      <c r="G42" s="836"/>
      <c r="H42" s="836"/>
      <c r="I42" s="752"/>
      <c r="J42" s="837"/>
      <c r="K42" s="751"/>
      <c r="L42" s="751"/>
      <c r="M42" s="751"/>
      <c r="N42" s="751"/>
      <c r="O42" s="838"/>
      <c r="P42" s="753"/>
      <c r="Q42" s="751"/>
      <c r="R42" s="751"/>
      <c r="S42" s="751"/>
      <c r="T42" s="751"/>
      <c r="U42" s="754"/>
      <c r="V42" s="837">
        <v>1</v>
      </c>
      <c r="W42" s="751">
        <v>15</v>
      </c>
      <c r="X42" s="751">
        <v>1</v>
      </c>
      <c r="Y42" s="751">
        <v>15</v>
      </c>
      <c r="Z42" s="751">
        <v>4</v>
      </c>
      <c r="AA42" s="838" t="s">
        <v>21</v>
      </c>
      <c r="AB42" s="753"/>
      <c r="AC42" s="751"/>
      <c r="AD42" s="751"/>
      <c r="AE42" s="751"/>
      <c r="AF42" s="751"/>
      <c r="AG42" s="754"/>
      <c r="AH42" s="755">
        <f t="shared" si="8"/>
        <v>1</v>
      </c>
      <c r="AI42" s="751">
        <f t="shared" si="9"/>
        <v>15</v>
      </c>
      <c r="AJ42" s="751">
        <f t="shared" si="9"/>
        <v>1</v>
      </c>
      <c r="AK42" s="751">
        <f t="shared" si="9"/>
        <v>15</v>
      </c>
      <c r="AL42" s="751">
        <f>SUM(H42,N42,T42,Z42,AF42)</f>
        <v>4</v>
      </c>
      <c r="AM42" s="521">
        <f t="shared" si="10"/>
        <v>2</v>
      </c>
    </row>
    <row r="43" spans="1:39" ht="15.75" customHeight="1">
      <c r="A43" s="667" t="s">
        <v>253</v>
      </c>
      <c r="B43" s="194" t="s">
        <v>17</v>
      </c>
      <c r="C43" s="183" t="s">
        <v>132</v>
      </c>
      <c r="D43" s="835"/>
      <c r="E43" s="836"/>
      <c r="F43" s="836"/>
      <c r="G43" s="836"/>
      <c r="H43" s="836"/>
      <c r="I43" s="752"/>
      <c r="J43" s="837"/>
      <c r="K43" s="751"/>
      <c r="L43" s="751"/>
      <c r="M43" s="751"/>
      <c r="N43" s="751"/>
      <c r="O43" s="838"/>
      <c r="P43" s="753"/>
      <c r="Q43" s="751"/>
      <c r="R43" s="751"/>
      <c r="S43" s="751"/>
      <c r="T43" s="751"/>
      <c r="U43" s="754"/>
      <c r="V43" s="837">
        <v>1</v>
      </c>
      <c r="W43" s="751">
        <v>15</v>
      </c>
      <c r="X43" s="751">
        <v>2</v>
      </c>
      <c r="Y43" s="751">
        <v>30</v>
      </c>
      <c r="Z43" s="751">
        <v>4</v>
      </c>
      <c r="AA43" s="838" t="s">
        <v>18</v>
      </c>
      <c r="AB43" s="753"/>
      <c r="AC43" s="751"/>
      <c r="AD43" s="751"/>
      <c r="AE43" s="751"/>
      <c r="AF43" s="751"/>
      <c r="AG43" s="754"/>
      <c r="AH43" s="755">
        <f>SUM(AG43,D43,J43,P43,V43,AB43)</f>
        <v>1</v>
      </c>
      <c r="AI43" s="751">
        <f>SUM(E43,K43,Q43,W43,AC43)</f>
        <v>15</v>
      </c>
      <c r="AJ43" s="751">
        <f>SUM(F43,L43,R43,X43,AD43)</f>
        <v>2</v>
      </c>
      <c r="AK43" s="751">
        <f>SUM(G43,M43,S43,Y43,AE43)</f>
        <v>30</v>
      </c>
      <c r="AL43" s="751">
        <f>SUM(H43,N43,T43,Z43,AF43)</f>
        <v>4</v>
      </c>
      <c r="AM43" s="521">
        <f t="shared" si="10"/>
        <v>3</v>
      </c>
    </row>
    <row r="44" spans="1:39" ht="15.75" customHeight="1">
      <c r="A44" s="666" t="s">
        <v>250</v>
      </c>
      <c r="B44" s="194" t="s">
        <v>17</v>
      </c>
      <c r="C44" s="183" t="s">
        <v>400</v>
      </c>
      <c r="D44" s="835"/>
      <c r="E44" s="836"/>
      <c r="F44" s="836"/>
      <c r="G44" s="836"/>
      <c r="H44" s="836"/>
      <c r="I44" s="752"/>
      <c r="J44" s="837"/>
      <c r="K44" s="751"/>
      <c r="L44" s="751"/>
      <c r="M44" s="751"/>
      <c r="N44" s="751"/>
      <c r="O44" s="838"/>
      <c r="P44" s="753"/>
      <c r="Q44" s="751"/>
      <c r="R44" s="751"/>
      <c r="S44" s="751"/>
      <c r="T44" s="751"/>
      <c r="U44" s="754"/>
      <c r="V44" s="837"/>
      <c r="W44" s="751"/>
      <c r="X44" s="751"/>
      <c r="Y44" s="751"/>
      <c r="Z44" s="751"/>
      <c r="AA44" s="838"/>
      <c r="AB44" s="753">
        <v>1</v>
      </c>
      <c r="AC44" s="751">
        <v>15</v>
      </c>
      <c r="AD44" s="751">
        <v>1</v>
      </c>
      <c r="AE44" s="751">
        <v>15</v>
      </c>
      <c r="AF44" s="751">
        <v>3</v>
      </c>
      <c r="AG44" s="754" t="s">
        <v>18</v>
      </c>
      <c r="AH44" s="755">
        <f t="shared" si="8"/>
        <v>1</v>
      </c>
      <c r="AI44" s="751">
        <f t="shared" si="9"/>
        <v>15</v>
      </c>
      <c r="AJ44" s="751">
        <f t="shared" si="9"/>
        <v>1</v>
      </c>
      <c r="AK44" s="751">
        <f t="shared" si="9"/>
        <v>15</v>
      </c>
      <c r="AL44" s="751">
        <f>SUM(H44,N44,T44,Z44,AF44)</f>
        <v>3</v>
      </c>
      <c r="AM44" s="521">
        <f t="shared" si="10"/>
        <v>2</v>
      </c>
    </row>
    <row r="45" spans="1:39" ht="31.5" customHeight="1">
      <c r="A45" s="218" t="s">
        <v>286</v>
      </c>
      <c r="B45" s="194" t="s">
        <v>17</v>
      </c>
      <c r="C45" s="184" t="s">
        <v>167</v>
      </c>
      <c r="D45" s="835"/>
      <c r="E45" s="836"/>
      <c r="F45" s="836"/>
      <c r="G45" s="836"/>
      <c r="H45" s="836"/>
      <c r="I45" s="752"/>
      <c r="J45" s="837"/>
      <c r="K45" s="751"/>
      <c r="L45" s="751"/>
      <c r="M45" s="751"/>
      <c r="N45" s="751"/>
      <c r="O45" s="838"/>
      <c r="P45" s="753"/>
      <c r="Q45" s="751"/>
      <c r="R45" s="751"/>
      <c r="S45" s="751"/>
      <c r="T45" s="751"/>
      <c r="U45" s="754"/>
      <c r="V45" s="837"/>
      <c r="W45" s="751"/>
      <c r="X45" s="751"/>
      <c r="Y45" s="751"/>
      <c r="Z45" s="751"/>
      <c r="AA45" s="838"/>
      <c r="AB45" s="753">
        <v>2</v>
      </c>
      <c r="AC45" s="751">
        <v>30</v>
      </c>
      <c r="AD45" s="751">
        <v>1</v>
      </c>
      <c r="AE45" s="751">
        <v>15</v>
      </c>
      <c r="AF45" s="751">
        <v>7</v>
      </c>
      <c r="AG45" s="754" t="s">
        <v>18</v>
      </c>
      <c r="AH45" s="755">
        <f>SUM(AG45,D45,J45,P45,V45,AB45)</f>
        <v>2</v>
      </c>
      <c r="AI45" s="751">
        <f t="shared" si="9"/>
        <v>30</v>
      </c>
      <c r="AJ45" s="751">
        <f t="shared" si="9"/>
        <v>1</v>
      </c>
      <c r="AK45" s="751">
        <f t="shared" si="9"/>
        <v>15</v>
      </c>
      <c r="AL45" s="751">
        <f>SUM(H45,N45,T45,Z45,AF45)</f>
        <v>7</v>
      </c>
      <c r="AM45" s="521">
        <f>SUM(AH45,AJ45)</f>
        <v>3</v>
      </c>
    </row>
    <row r="46" spans="1:53" ht="15.75" customHeight="1" thickBot="1">
      <c r="A46" s="218" t="s">
        <v>285</v>
      </c>
      <c r="B46" s="198" t="s">
        <v>196</v>
      </c>
      <c r="C46" s="185" t="s">
        <v>84</v>
      </c>
      <c r="D46" s="199"/>
      <c r="E46" s="200"/>
      <c r="F46" s="200"/>
      <c r="G46" s="200"/>
      <c r="H46" s="200"/>
      <c r="I46" s="201"/>
      <c r="J46" s="199"/>
      <c r="K46" s="200"/>
      <c r="L46" s="200"/>
      <c r="M46" s="200"/>
      <c r="N46" s="200"/>
      <c r="O46" s="196"/>
      <c r="P46" s="199"/>
      <c r="Q46" s="200"/>
      <c r="R46" s="200"/>
      <c r="S46" s="200"/>
      <c r="T46" s="200"/>
      <c r="U46" s="196" t="s">
        <v>242</v>
      </c>
      <c r="V46" s="199"/>
      <c r="W46" s="200"/>
      <c r="X46" s="200"/>
      <c r="Y46" s="200"/>
      <c r="Z46" s="200"/>
      <c r="AA46" s="202"/>
      <c r="AB46" s="203"/>
      <c r="AC46" s="200"/>
      <c r="AD46" s="200"/>
      <c r="AE46" s="200"/>
      <c r="AF46" s="200"/>
      <c r="AG46" s="201"/>
      <c r="AH46" s="197">
        <f>SUM(AG46,D46,J46,P46,V46,AB46)</f>
        <v>0</v>
      </c>
      <c r="AI46" s="166">
        <f t="shared" si="9"/>
        <v>0</v>
      </c>
      <c r="AJ46" s="166">
        <f t="shared" si="9"/>
        <v>0</v>
      </c>
      <c r="AK46" s="166">
        <f t="shared" si="9"/>
        <v>0</v>
      </c>
      <c r="AL46" s="166">
        <f>SUM(H46,N46,T46,Z46,AF46)</f>
        <v>0</v>
      </c>
      <c r="AM46" s="127">
        <f>SUM(AH46,AJ46)</f>
        <v>0</v>
      </c>
      <c r="BA46" s="163"/>
    </row>
    <row r="47" spans="1:39" s="7" customFormat="1" ht="15.75" customHeight="1">
      <c r="A47" s="234"/>
      <c r="B47" s="232"/>
      <c r="C47" s="233" t="s">
        <v>19</v>
      </c>
      <c r="D47" s="204">
        <f>SUM(D12:D46)</f>
        <v>9</v>
      </c>
      <c r="E47" s="205">
        <f>SUM(E12:E46)</f>
        <v>135</v>
      </c>
      <c r="F47" s="205">
        <f>SUM(F12:F46)</f>
        <v>2</v>
      </c>
      <c r="G47" s="205">
        <f>SUM(G12:G46)</f>
        <v>355</v>
      </c>
      <c r="H47" s="206">
        <f>SUM(H12:H46)</f>
        <v>30</v>
      </c>
      <c r="I47" s="207">
        <f>SUM(D47,F47)</f>
        <v>11</v>
      </c>
      <c r="J47" s="204">
        <f>SUM(J12:J46)</f>
        <v>13</v>
      </c>
      <c r="K47" s="205">
        <f>SUM(K12:K46)</f>
        <v>195</v>
      </c>
      <c r="L47" s="205">
        <f>SUM(L12:L46)</f>
        <v>1</v>
      </c>
      <c r="M47" s="205">
        <f>SUM(M12:M46)</f>
        <v>15</v>
      </c>
      <c r="N47" s="206">
        <f>SUM(N12:N46)</f>
        <v>14</v>
      </c>
      <c r="O47" s="208">
        <f>SUM(J47,L47)</f>
        <v>14</v>
      </c>
      <c r="P47" s="209">
        <f>SUM(P12:P46)</f>
        <v>13</v>
      </c>
      <c r="Q47" s="205">
        <f>SUM(Q12:Q46)</f>
        <v>180</v>
      </c>
      <c r="R47" s="205">
        <f>SUM(R12:R46)</f>
        <v>6</v>
      </c>
      <c r="S47" s="205">
        <f>SUM(S12:S46)</f>
        <v>90</v>
      </c>
      <c r="T47" s="206">
        <f>SUM(T12:T46)</f>
        <v>24</v>
      </c>
      <c r="U47" s="208">
        <f>SUM(P47,R47)</f>
        <v>19</v>
      </c>
      <c r="V47" s="204">
        <f>SUM(V12:V46)</f>
        <v>6</v>
      </c>
      <c r="W47" s="205">
        <f>SUM(W12:W46)</f>
        <v>90</v>
      </c>
      <c r="X47" s="205">
        <f>SUM(X12:X46)</f>
        <v>4</v>
      </c>
      <c r="Y47" s="205">
        <f>SUM(Y12:Y46)</f>
        <v>60</v>
      </c>
      <c r="Z47" s="206">
        <f>SUM(Z12:Z46)</f>
        <v>14</v>
      </c>
      <c r="AA47" s="208">
        <f>SUM(V47,X47)</f>
        <v>10</v>
      </c>
      <c r="AB47" s="204">
        <f>SUM(AB12:AB46)</f>
        <v>3</v>
      </c>
      <c r="AC47" s="205">
        <f>SUM(AC12:AC46)</f>
        <v>45</v>
      </c>
      <c r="AD47" s="205">
        <f>SUM(AD12:AD46)</f>
        <v>2</v>
      </c>
      <c r="AE47" s="205">
        <f>SUM(AE12:AE46)</f>
        <v>30</v>
      </c>
      <c r="AF47" s="206">
        <f>SUM(AF12:AF46)</f>
        <v>10</v>
      </c>
      <c r="AG47" s="207">
        <f>SUM(AB47,AD47)</f>
        <v>5</v>
      </c>
      <c r="AH47" s="210">
        <f aca="true" t="shared" si="11" ref="AH47:AM47">SUM(AH12:AH46)</f>
        <v>44</v>
      </c>
      <c r="AI47" s="205">
        <f t="shared" si="11"/>
        <v>645</v>
      </c>
      <c r="AJ47" s="205">
        <f t="shared" si="11"/>
        <v>15</v>
      </c>
      <c r="AK47" s="205">
        <f t="shared" si="11"/>
        <v>550</v>
      </c>
      <c r="AL47" s="206">
        <f t="shared" si="11"/>
        <v>92</v>
      </c>
      <c r="AM47" s="211">
        <f t="shared" si="11"/>
        <v>59</v>
      </c>
    </row>
    <row r="48" spans="1:39" s="7" customFormat="1" ht="15.75" customHeight="1">
      <c r="A48" s="234" t="s">
        <v>7</v>
      </c>
      <c r="B48" s="232"/>
      <c r="C48" s="233" t="s">
        <v>20</v>
      </c>
      <c r="D48" s="1032"/>
      <c r="E48" s="1033"/>
      <c r="F48" s="1033"/>
      <c r="G48" s="1033"/>
      <c r="H48" s="1033"/>
      <c r="I48" s="1033"/>
      <c r="J48" s="1033"/>
      <c r="K48" s="1033"/>
      <c r="L48" s="1033"/>
      <c r="M48" s="1033"/>
      <c r="N48" s="1033"/>
      <c r="O48" s="1033"/>
      <c r="P48" s="1033"/>
      <c r="Q48" s="1033"/>
      <c r="R48" s="1033"/>
      <c r="S48" s="1033"/>
      <c r="T48" s="1033"/>
      <c r="U48" s="1033"/>
      <c r="V48" s="1033"/>
      <c r="W48" s="1033"/>
      <c r="X48" s="1033"/>
      <c r="Y48" s="1033"/>
      <c r="Z48" s="1033"/>
      <c r="AA48" s="1033"/>
      <c r="AB48" s="1033"/>
      <c r="AC48" s="1033"/>
      <c r="AD48" s="1033"/>
      <c r="AE48" s="1033"/>
      <c r="AF48" s="1033"/>
      <c r="AG48" s="1033"/>
      <c r="AH48" s="1033"/>
      <c r="AI48" s="1033"/>
      <c r="AJ48" s="1033"/>
      <c r="AK48" s="1033"/>
      <c r="AL48" s="1033"/>
      <c r="AM48" s="1034"/>
    </row>
    <row r="49" spans="1:39" ht="31.5">
      <c r="A49" s="668"/>
      <c r="B49" s="193" t="s">
        <v>17</v>
      </c>
      <c r="C49" s="192" t="s">
        <v>85</v>
      </c>
      <c r="D49" s="1035"/>
      <c r="E49" s="1036"/>
      <c r="F49" s="1036"/>
      <c r="G49" s="1036"/>
      <c r="H49" s="1036"/>
      <c r="I49" s="1036"/>
      <c r="J49" s="1036"/>
      <c r="K49" s="1036"/>
      <c r="L49" s="1036"/>
      <c r="M49" s="1036"/>
      <c r="N49" s="1036"/>
      <c r="O49" s="1036"/>
      <c r="P49" s="1036"/>
      <c r="Q49" s="1036"/>
      <c r="R49" s="1036"/>
      <c r="S49" s="1036"/>
      <c r="T49" s="1036"/>
      <c r="U49" s="1036"/>
      <c r="V49" s="1036"/>
      <c r="W49" s="1036"/>
      <c r="X49" s="1036"/>
      <c r="Y49" s="1036"/>
      <c r="Z49" s="1036"/>
      <c r="AA49" s="1036"/>
      <c r="AB49" s="1036"/>
      <c r="AC49" s="1036"/>
      <c r="AD49" s="1036"/>
      <c r="AE49" s="1036"/>
      <c r="AF49" s="1036"/>
      <c r="AG49" s="1036"/>
      <c r="AH49" s="1036"/>
      <c r="AI49" s="1036"/>
      <c r="AJ49" s="1036"/>
      <c r="AK49" s="1036"/>
      <c r="AL49" s="1036"/>
      <c r="AM49" s="1037"/>
    </row>
    <row r="50" spans="1:39" ht="15.75" customHeight="1">
      <c r="A50" s="669" t="s">
        <v>152</v>
      </c>
      <c r="B50" s="194" t="s">
        <v>17</v>
      </c>
      <c r="C50" s="183" t="s">
        <v>401</v>
      </c>
      <c r="D50" s="1202"/>
      <c r="E50" s="1203"/>
      <c r="F50" s="1204"/>
      <c r="G50" s="1203"/>
      <c r="H50" s="1204"/>
      <c r="I50" s="1206"/>
      <c r="J50" s="1202">
        <v>2</v>
      </c>
      <c r="K50" s="1203">
        <v>30</v>
      </c>
      <c r="L50" s="1204">
        <v>1</v>
      </c>
      <c r="M50" s="1203">
        <v>15</v>
      </c>
      <c r="N50" s="1204">
        <v>4</v>
      </c>
      <c r="O50" s="1206" t="s">
        <v>17</v>
      </c>
      <c r="P50" s="1202"/>
      <c r="Q50" s="1203"/>
      <c r="R50" s="1204"/>
      <c r="S50" s="1203"/>
      <c r="T50" s="1204"/>
      <c r="U50" s="1206"/>
      <c r="V50" s="1202"/>
      <c r="W50" s="1203"/>
      <c r="X50" s="1204"/>
      <c r="Y50" s="1203"/>
      <c r="Z50" s="1204"/>
      <c r="AA50" s="1206"/>
      <c r="AB50" s="1202"/>
      <c r="AC50" s="1203"/>
      <c r="AD50" s="1204"/>
      <c r="AE50" s="1203"/>
      <c r="AF50" s="1204"/>
      <c r="AG50" s="1205"/>
      <c r="AH50" s="1208">
        <f aca="true" t="shared" si="12" ref="AH50:AH65">SUM(AG50,D50,J50,P50,V50,AB50)</f>
        <v>2</v>
      </c>
      <c r="AI50" s="1203">
        <f aca="true" t="shared" si="13" ref="AI50:AL65">SUM(E50,K50,Q50,W50,AC50)</f>
        <v>30</v>
      </c>
      <c r="AJ50" s="1209">
        <f t="shared" si="13"/>
        <v>1</v>
      </c>
      <c r="AK50" s="1203">
        <f t="shared" si="13"/>
        <v>15</v>
      </c>
      <c r="AL50" s="1209">
        <f>SUM(H50,N50,T50,Z50,AF50)</f>
        <v>4</v>
      </c>
      <c r="AM50" s="860">
        <f aca="true" t="shared" si="14" ref="AM50:AM65">SUM(AH50,AJ50)</f>
        <v>3</v>
      </c>
    </row>
    <row r="51" spans="1:39" s="138" customFormat="1" ht="15.75" customHeight="1">
      <c r="A51" s="669" t="s">
        <v>151</v>
      </c>
      <c r="B51" s="198" t="s">
        <v>17</v>
      </c>
      <c r="C51" s="185" t="s">
        <v>255</v>
      </c>
      <c r="D51" s="1210"/>
      <c r="E51" s="1211"/>
      <c r="F51" s="1212"/>
      <c r="G51" s="1211"/>
      <c r="H51" s="1212"/>
      <c r="I51" s="1213"/>
      <c r="J51" s="1210"/>
      <c r="K51" s="1211"/>
      <c r="L51" s="1212"/>
      <c r="M51" s="1211"/>
      <c r="N51" s="1212"/>
      <c r="O51" s="1213"/>
      <c r="P51" s="1210"/>
      <c r="Q51" s="1211"/>
      <c r="R51" s="1212"/>
      <c r="S51" s="1211"/>
      <c r="T51" s="1212"/>
      <c r="U51" s="1213"/>
      <c r="V51" s="1210"/>
      <c r="W51" s="1211"/>
      <c r="X51" s="1212"/>
      <c r="Y51" s="1211"/>
      <c r="Z51" s="1212"/>
      <c r="AA51" s="1213"/>
      <c r="AB51" s="1210">
        <v>3</v>
      </c>
      <c r="AC51" s="1211">
        <v>45</v>
      </c>
      <c r="AD51" s="1212">
        <v>1</v>
      </c>
      <c r="AE51" s="1211">
        <v>15</v>
      </c>
      <c r="AF51" s="1212">
        <v>6</v>
      </c>
      <c r="AG51" s="1214" t="s">
        <v>17</v>
      </c>
      <c r="AH51" s="1215">
        <f>SUM(AG51,D51,J51,P51,V51,AB51)</f>
        <v>3</v>
      </c>
      <c r="AI51" s="1211">
        <f>SUM(E51,K51,Q51,W51,AC51)</f>
        <v>45</v>
      </c>
      <c r="AJ51" s="1216">
        <f>SUM(F51,L51,R51,X51,AD51)</f>
        <v>1</v>
      </c>
      <c r="AK51" s="1211">
        <f>SUM(G51,M51,S51,Y51,AE51)</f>
        <v>15</v>
      </c>
      <c r="AL51" s="1216">
        <f>SUM(H51,N51,T51,Z51,AF51)</f>
        <v>6</v>
      </c>
      <c r="AM51" s="1217">
        <f>SUM(AH51,AJ51)</f>
        <v>4</v>
      </c>
    </row>
    <row r="52" spans="1:39" ht="15.75" customHeight="1">
      <c r="A52" s="668"/>
      <c r="B52" s="194"/>
      <c r="C52" s="235" t="s">
        <v>197</v>
      </c>
      <c r="D52" s="1218"/>
      <c r="E52" s="1219"/>
      <c r="F52" s="1219"/>
      <c r="G52" s="1219"/>
      <c r="H52" s="1219"/>
      <c r="I52" s="1219"/>
      <c r="J52" s="1219"/>
      <c r="K52" s="1219"/>
      <c r="L52" s="1219"/>
      <c r="M52" s="1219"/>
      <c r="N52" s="1219"/>
      <c r="O52" s="1219"/>
      <c r="P52" s="1219"/>
      <c r="Q52" s="1219"/>
      <c r="R52" s="1219"/>
      <c r="S52" s="1219"/>
      <c r="T52" s="1219"/>
      <c r="U52" s="1219"/>
      <c r="V52" s="1219"/>
      <c r="W52" s="1219"/>
      <c r="X52" s="1219"/>
      <c r="Y52" s="1219"/>
      <c r="Z52" s="1219"/>
      <c r="AA52" s="1219"/>
      <c r="AB52" s="1219"/>
      <c r="AC52" s="1219"/>
      <c r="AD52" s="1219"/>
      <c r="AE52" s="1219"/>
      <c r="AF52" s="1219"/>
      <c r="AG52" s="1219"/>
      <c r="AH52" s="1219"/>
      <c r="AI52" s="1219"/>
      <c r="AJ52" s="1219"/>
      <c r="AK52" s="1219"/>
      <c r="AL52" s="1219"/>
      <c r="AM52" s="1220"/>
    </row>
    <row r="53" spans="1:39" ht="15.75" customHeight="1">
      <c r="A53" s="669" t="s">
        <v>246</v>
      </c>
      <c r="B53" s="193" t="s">
        <v>17</v>
      </c>
      <c r="C53" s="181" t="s">
        <v>131</v>
      </c>
      <c r="D53" s="1202"/>
      <c r="E53" s="1203"/>
      <c r="F53" s="1204"/>
      <c r="G53" s="1203"/>
      <c r="H53" s="1204"/>
      <c r="I53" s="1206"/>
      <c r="J53" s="1202">
        <v>2</v>
      </c>
      <c r="K53" s="1203">
        <v>30</v>
      </c>
      <c r="L53" s="1204">
        <v>2</v>
      </c>
      <c r="M53" s="1203">
        <v>30</v>
      </c>
      <c r="N53" s="1204">
        <v>6</v>
      </c>
      <c r="O53" s="1206" t="s">
        <v>414</v>
      </c>
      <c r="P53" s="1202"/>
      <c r="Q53" s="1203"/>
      <c r="R53" s="1204"/>
      <c r="S53" s="1203"/>
      <c r="T53" s="1204"/>
      <c r="U53" s="1206"/>
      <c r="V53" s="1202"/>
      <c r="W53" s="1203"/>
      <c r="X53" s="1204"/>
      <c r="Y53" s="1203"/>
      <c r="Z53" s="1204"/>
      <c r="AA53" s="1206" t="s">
        <v>413</v>
      </c>
      <c r="AB53" s="1202"/>
      <c r="AC53" s="1203"/>
      <c r="AD53" s="1204"/>
      <c r="AE53" s="1203"/>
      <c r="AF53" s="1204"/>
      <c r="AG53" s="1221"/>
      <c r="AH53" s="1208">
        <f>SUM(AG53,D53,J53,P53,V53,AB53)</f>
        <v>2</v>
      </c>
      <c r="AI53" s="1203">
        <f aca="true" t="shared" si="15" ref="AI53:AL54">SUM(E53,K53,Q53,W53,AC53)</f>
        <v>30</v>
      </c>
      <c r="AJ53" s="1209">
        <f t="shared" si="15"/>
        <v>2</v>
      </c>
      <c r="AK53" s="1203">
        <f t="shared" si="15"/>
        <v>30</v>
      </c>
      <c r="AL53" s="1209">
        <f t="shared" si="15"/>
        <v>6</v>
      </c>
      <c r="AM53" s="860">
        <f>SUM(AH53,AJ53)</f>
        <v>4</v>
      </c>
    </row>
    <row r="54" spans="1:39" s="345" customFormat="1" ht="16.5">
      <c r="A54" s="921" t="s">
        <v>606</v>
      </c>
      <c r="B54" s="193" t="s">
        <v>17</v>
      </c>
      <c r="C54" s="922" t="s">
        <v>133</v>
      </c>
      <c r="D54" s="1202"/>
      <c r="E54" s="1203"/>
      <c r="F54" s="1204"/>
      <c r="G54" s="1203"/>
      <c r="H54" s="1204"/>
      <c r="I54" s="1206"/>
      <c r="J54" s="1202"/>
      <c r="K54" s="1203"/>
      <c r="L54" s="1204"/>
      <c r="M54" s="1203"/>
      <c r="N54" s="1204"/>
      <c r="O54" s="1206"/>
      <c r="P54" s="1202">
        <v>1</v>
      </c>
      <c r="Q54" s="1203">
        <v>15</v>
      </c>
      <c r="R54" s="1204">
        <v>1</v>
      </c>
      <c r="S54" s="1203">
        <v>15</v>
      </c>
      <c r="T54" s="1204">
        <v>3</v>
      </c>
      <c r="U54" s="1222" t="s">
        <v>18</v>
      </c>
      <c r="V54" s="1202"/>
      <c r="W54" s="1203"/>
      <c r="X54" s="1204"/>
      <c r="Y54" s="1203"/>
      <c r="Z54" s="1204"/>
      <c r="AA54" s="1206" t="s">
        <v>413</v>
      </c>
      <c r="AB54" s="1202"/>
      <c r="AC54" s="1203"/>
      <c r="AD54" s="1204"/>
      <c r="AE54" s="1203"/>
      <c r="AF54" s="1204"/>
      <c r="AG54" s="1205"/>
      <c r="AH54" s="1208">
        <f>SUM(AG54,D54,J54,P54,V54,AB54)</f>
        <v>1</v>
      </c>
      <c r="AI54" s="1203">
        <f t="shared" si="15"/>
        <v>15</v>
      </c>
      <c r="AJ54" s="1209">
        <f t="shared" si="15"/>
        <v>1</v>
      </c>
      <c r="AK54" s="1203">
        <f t="shared" si="15"/>
        <v>15</v>
      </c>
      <c r="AL54" s="1209">
        <f t="shared" si="15"/>
        <v>3</v>
      </c>
      <c r="AM54" s="860">
        <f>SUM(AH54,AJ54)</f>
        <v>2</v>
      </c>
    </row>
    <row r="55" spans="1:39" ht="16.5">
      <c r="A55" s="758" t="s">
        <v>441</v>
      </c>
      <c r="B55" s="194" t="s">
        <v>17</v>
      </c>
      <c r="C55" s="183" t="s">
        <v>134</v>
      </c>
      <c r="D55" s="863"/>
      <c r="E55" s="751"/>
      <c r="F55" s="864"/>
      <c r="G55" s="751"/>
      <c r="H55" s="864"/>
      <c r="I55" s="865"/>
      <c r="J55" s="863"/>
      <c r="K55" s="751"/>
      <c r="L55" s="864"/>
      <c r="M55" s="751"/>
      <c r="N55" s="864"/>
      <c r="O55" s="865"/>
      <c r="P55" s="863"/>
      <c r="Q55" s="751"/>
      <c r="R55" s="864"/>
      <c r="S55" s="751"/>
      <c r="T55" s="864"/>
      <c r="U55" s="865"/>
      <c r="V55" s="863">
        <v>3</v>
      </c>
      <c r="W55" s="751">
        <v>30</v>
      </c>
      <c r="X55" s="864">
        <v>1</v>
      </c>
      <c r="Y55" s="751">
        <v>15</v>
      </c>
      <c r="Z55" s="864">
        <v>5</v>
      </c>
      <c r="AA55" s="1222" t="s">
        <v>440</v>
      </c>
      <c r="AB55" s="863"/>
      <c r="AC55" s="751"/>
      <c r="AD55" s="864"/>
      <c r="AE55" s="751"/>
      <c r="AF55" s="864"/>
      <c r="AG55" s="752"/>
      <c r="AH55" s="755">
        <f t="shared" si="12"/>
        <v>3</v>
      </c>
      <c r="AI55" s="751">
        <f t="shared" si="13"/>
        <v>30</v>
      </c>
      <c r="AJ55" s="753">
        <f t="shared" si="13"/>
        <v>1</v>
      </c>
      <c r="AK55" s="751">
        <f t="shared" si="13"/>
        <v>15</v>
      </c>
      <c r="AL55" s="753">
        <f>SUM(H55,N55,T55,Z55,AF55)</f>
        <v>5</v>
      </c>
      <c r="AM55" s="521">
        <f t="shared" si="14"/>
        <v>4</v>
      </c>
    </row>
    <row r="56" spans="1:39" ht="44.25" customHeight="1">
      <c r="A56" s="218" t="s">
        <v>288</v>
      </c>
      <c r="B56" s="198" t="s">
        <v>198</v>
      </c>
      <c r="C56" s="189" t="s">
        <v>199</v>
      </c>
      <c r="D56" s="1210"/>
      <c r="E56" s="1211"/>
      <c r="F56" s="1212"/>
      <c r="G56" s="1211"/>
      <c r="H56" s="1212"/>
      <c r="I56" s="1213"/>
      <c r="J56" s="1210"/>
      <c r="K56" s="1211"/>
      <c r="L56" s="1212"/>
      <c r="M56" s="1211"/>
      <c r="N56" s="1212"/>
      <c r="O56" s="1213"/>
      <c r="P56" s="1210"/>
      <c r="Q56" s="1211"/>
      <c r="R56" s="1212"/>
      <c r="S56" s="1211"/>
      <c r="T56" s="1212"/>
      <c r="U56" s="1213"/>
      <c r="V56" s="1210"/>
      <c r="W56" s="1211"/>
      <c r="X56" s="1212"/>
      <c r="Y56" s="1211"/>
      <c r="Z56" s="1212"/>
      <c r="AA56" s="1213" t="s">
        <v>200</v>
      </c>
      <c r="AB56" s="1210"/>
      <c r="AC56" s="1211"/>
      <c r="AD56" s="1212"/>
      <c r="AE56" s="1211"/>
      <c r="AF56" s="1212"/>
      <c r="AG56" s="1223"/>
      <c r="AH56" s="755">
        <f t="shared" si="12"/>
        <v>0</v>
      </c>
      <c r="AI56" s="1211">
        <f t="shared" si="13"/>
        <v>0</v>
      </c>
      <c r="AJ56" s="1216">
        <f t="shared" si="13"/>
        <v>0</v>
      </c>
      <c r="AK56" s="1211">
        <f t="shared" si="13"/>
        <v>0</v>
      </c>
      <c r="AL56" s="1216">
        <f>SUM(H56,N56,T56,Z56,AF56)</f>
        <v>0</v>
      </c>
      <c r="AM56" s="1217">
        <f t="shared" si="14"/>
        <v>0</v>
      </c>
    </row>
    <row r="57" spans="1:53" ht="15.75" customHeight="1">
      <c r="A57" s="670"/>
      <c r="B57" s="194" t="s">
        <v>17</v>
      </c>
      <c r="C57" s="235" t="s">
        <v>201</v>
      </c>
      <c r="D57" s="1218"/>
      <c r="E57" s="1219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19"/>
      <c r="Q57" s="1219"/>
      <c r="R57" s="1219"/>
      <c r="S57" s="1219"/>
      <c r="T57" s="1219"/>
      <c r="U57" s="1219"/>
      <c r="V57" s="1219"/>
      <c r="W57" s="1219"/>
      <c r="X57" s="1219"/>
      <c r="Y57" s="1219"/>
      <c r="Z57" s="1219"/>
      <c r="AA57" s="1219"/>
      <c r="AB57" s="1219"/>
      <c r="AC57" s="1219"/>
      <c r="AD57" s="1219"/>
      <c r="AE57" s="1219"/>
      <c r="AF57" s="1219"/>
      <c r="AG57" s="1219"/>
      <c r="AH57" s="1219">
        <f t="shared" si="12"/>
        <v>0</v>
      </c>
      <c r="AI57" s="1219">
        <f t="shared" si="13"/>
        <v>0</v>
      </c>
      <c r="AJ57" s="1219">
        <f t="shared" si="13"/>
        <v>0</v>
      </c>
      <c r="AK57" s="1219">
        <f t="shared" si="13"/>
        <v>0</v>
      </c>
      <c r="AL57" s="1219">
        <f>SUM(H57,N57,T57,Z57,AF57)</f>
        <v>0</v>
      </c>
      <c r="AM57" s="1220">
        <f t="shared" si="14"/>
        <v>0</v>
      </c>
      <c r="BA57" s="163"/>
    </row>
    <row r="58" spans="1:53" ht="15.75" customHeight="1">
      <c r="A58" s="218" t="s">
        <v>247</v>
      </c>
      <c r="B58" s="193" t="s">
        <v>17</v>
      </c>
      <c r="C58" s="190" t="s">
        <v>83</v>
      </c>
      <c r="D58" s="1202"/>
      <c r="E58" s="1203"/>
      <c r="F58" s="1204"/>
      <c r="G58" s="1203"/>
      <c r="H58" s="1204"/>
      <c r="I58" s="1206"/>
      <c r="J58" s="1202">
        <v>1</v>
      </c>
      <c r="K58" s="1203">
        <v>15</v>
      </c>
      <c r="L58" s="1204">
        <v>1</v>
      </c>
      <c r="M58" s="1203">
        <v>0</v>
      </c>
      <c r="N58" s="1204">
        <v>4</v>
      </c>
      <c r="O58" s="1206" t="s">
        <v>18</v>
      </c>
      <c r="P58" s="1202"/>
      <c r="Q58" s="1203"/>
      <c r="R58" s="1204"/>
      <c r="S58" s="1203"/>
      <c r="T58" s="1204"/>
      <c r="U58" s="1206"/>
      <c r="V58" s="1202"/>
      <c r="W58" s="1203"/>
      <c r="X58" s="1204"/>
      <c r="Y58" s="1203"/>
      <c r="Z58" s="1204"/>
      <c r="AA58" s="1206"/>
      <c r="AB58" s="1202"/>
      <c r="AC58" s="1203"/>
      <c r="AD58" s="1204"/>
      <c r="AE58" s="1203"/>
      <c r="AF58" s="1204"/>
      <c r="AG58" s="1205"/>
      <c r="AH58" s="755">
        <f>SUM(AG58,D58,J58,P58,V58,AB58)</f>
        <v>1</v>
      </c>
      <c r="AI58" s="1203">
        <f t="shared" si="13"/>
        <v>15</v>
      </c>
      <c r="AJ58" s="1209">
        <f t="shared" si="13"/>
        <v>1</v>
      </c>
      <c r="AK58" s="1203">
        <f t="shared" si="13"/>
        <v>0</v>
      </c>
      <c r="AL58" s="1209">
        <f t="shared" si="13"/>
        <v>4</v>
      </c>
      <c r="AM58" s="860">
        <f>SUM(AH58,AJ58)</f>
        <v>2</v>
      </c>
      <c r="BA58" s="163"/>
    </row>
    <row r="59" spans="1:53" ht="15.75" customHeight="1">
      <c r="A59" s="218" t="s">
        <v>281</v>
      </c>
      <c r="B59" s="194" t="s">
        <v>17</v>
      </c>
      <c r="C59" s="184" t="s">
        <v>82</v>
      </c>
      <c r="D59" s="863"/>
      <c r="E59" s="751"/>
      <c r="F59" s="864"/>
      <c r="G59" s="751"/>
      <c r="H59" s="864"/>
      <c r="I59" s="865"/>
      <c r="J59" s="863"/>
      <c r="K59" s="751"/>
      <c r="L59" s="864"/>
      <c r="M59" s="751"/>
      <c r="N59" s="864"/>
      <c r="O59" s="865"/>
      <c r="P59" s="863">
        <v>2</v>
      </c>
      <c r="Q59" s="751">
        <v>15</v>
      </c>
      <c r="R59" s="864">
        <v>1</v>
      </c>
      <c r="S59" s="751">
        <v>15</v>
      </c>
      <c r="T59" s="864">
        <v>5</v>
      </c>
      <c r="U59" s="865" t="s">
        <v>18</v>
      </c>
      <c r="V59" s="863"/>
      <c r="W59" s="751"/>
      <c r="X59" s="864"/>
      <c r="Y59" s="751"/>
      <c r="Z59" s="864"/>
      <c r="AA59" s="865"/>
      <c r="AB59" s="863"/>
      <c r="AC59" s="751"/>
      <c r="AD59" s="864"/>
      <c r="AE59" s="751"/>
      <c r="AF59" s="864"/>
      <c r="AG59" s="752"/>
      <c r="AH59" s="755">
        <f>SUM(AG59,D59,J59,P59,V59,AB59)</f>
        <v>2</v>
      </c>
      <c r="AI59" s="751">
        <f t="shared" si="13"/>
        <v>15</v>
      </c>
      <c r="AJ59" s="753">
        <f t="shared" si="13"/>
        <v>1</v>
      </c>
      <c r="AK59" s="751">
        <f t="shared" si="13"/>
        <v>15</v>
      </c>
      <c r="AL59" s="753">
        <f t="shared" si="13"/>
        <v>5</v>
      </c>
      <c r="AM59" s="521">
        <f>SUM(AH59,AJ59)</f>
        <v>3</v>
      </c>
      <c r="BA59" s="163"/>
    </row>
    <row r="60" spans="1:39" ht="15.75">
      <c r="A60" s="218" t="s">
        <v>291</v>
      </c>
      <c r="B60" s="193" t="s">
        <v>17</v>
      </c>
      <c r="C60" s="190" t="s">
        <v>165</v>
      </c>
      <c r="D60" s="1202"/>
      <c r="E60" s="1203"/>
      <c r="F60" s="1204"/>
      <c r="G60" s="1203"/>
      <c r="H60" s="1204"/>
      <c r="I60" s="1206"/>
      <c r="J60" s="1202"/>
      <c r="K60" s="1203"/>
      <c r="L60" s="1204"/>
      <c r="M60" s="1203"/>
      <c r="N60" s="1204"/>
      <c r="O60" s="1206"/>
      <c r="P60" s="1202"/>
      <c r="Q60" s="1203"/>
      <c r="R60" s="1204"/>
      <c r="S60" s="1203"/>
      <c r="T60" s="1204"/>
      <c r="U60" s="1206"/>
      <c r="V60" s="1202">
        <v>1</v>
      </c>
      <c r="W60" s="1203">
        <v>15</v>
      </c>
      <c r="X60" s="1204">
        <v>1</v>
      </c>
      <c r="Y60" s="1203">
        <v>15</v>
      </c>
      <c r="Z60" s="1204">
        <v>4</v>
      </c>
      <c r="AA60" s="1206" t="s">
        <v>18</v>
      </c>
      <c r="AB60" s="1202"/>
      <c r="AC60" s="1203"/>
      <c r="AD60" s="1204"/>
      <c r="AE60" s="1203"/>
      <c r="AF60" s="1204"/>
      <c r="AG60" s="1205"/>
      <c r="AH60" s="1208">
        <f t="shared" si="12"/>
        <v>1</v>
      </c>
      <c r="AI60" s="1203">
        <f t="shared" si="13"/>
        <v>15</v>
      </c>
      <c r="AJ60" s="1209">
        <f t="shared" si="13"/>
        <v>1</v>
      </c>
      <c r="AK60" s="1203">
        <f t="shared" si="13"/>
        <v>15</v>
      </c>
      <c r="AL60" s="1209">
        <f aca="true" t="shared" si="16" ref="AL60:AL65">SUM(H60,N60,T60,Z60,AF60)</f>
        <v>4</v>
      </c>
      <c r="AM60" s="860">
        <f t="shared" si="14"/>
        <v>2</v>
      </c>
    </row>
    <row r="61" spans="1:39" ht="15.75">
      <c r="A61" s="218" t="s">
        <v>284</v>
      </c>
      <c r="B61" s="194" t="s">
        <v>17</v>
      </c>
      <c r="C61" s="184" t="s">
        <v>379</v>
      </c>
      <c r="D61" s="863"/>
      <c r="E61" s="751"/>
      <c r="F61" s="864"/>
      <c r="G61" s="751"/>
      <c r="H61" s="864"/>
      <c r="I61" s="865"/>
      <c r="J61" s="863"/>
      <c r="K61" s="751"/>
      <c r="L61" s="864"/>
      <c r="M61" s="751"/>
      <c r="N61" s="864"/>
      <c r="O61" s="865"/>
      <c r="P61" s="863"/>
      <c r="Q61" s="751"/>
      <c r="R61" s="864"/>
      <c r="S61" s="751"/>
      <c r="T61" s="864"/>
      <c r="U61" s="865"/>
      <c r="V61" s="863">
        <v>1</v>
      </c>
      <c r="W61" s="751">
        <v>15</v>
      </c>
      <c r="X61" s="864">
        <v>1</v>
      </c>
      <c r="Y61" s="751">
        <v>15</v>
      </c>
      <c r="Z61" s="864">
        <v>4</v>
      </c>
      <c r="AA61" s="1224" t="s">
        <v>414</v>
      </c>
      <c r="AB61" s="863"/>
      <c r="AC61" s="751"/>
      <c r="AD61" s="864"/>
      <c r="AE61" s="751"/>
      <c r="AF61" s="1225"/>
      <c r="AG61" s="1205"/>
      <c r="AH61" s="755">
        <f>SUM(AG61,D61,J61,P61,V61,AB61)</f>
        <v>1</v>
      </c>
      <c r="AI61" s="751">
        <f>SUM(E61,K61,Q61,W61,AC61)</f>
        <v>15</v>
      </c>
      <c r="AJ61" s="753">
        <f t="shared" si="13"/>
        <v>1</v>
      </c>
      <c r="AK61" s="751">
        <f>SUM(G61,M61,S61,Y61,AE61)</f>
        <v>15</v>
      </c>
      <c r="AL61" s="753">
        <f t="shared" si="16"/>
        <v>4</v>
      </c>
      <c r="AM61" s="521">
        <f>SUM(AH61,AJ61)</f>
        <v>2</v>
      </c>
    </row>
    <row r="62" spans="1:39" ht="31.5">
      <c r="A62" s="218" t="s">
        <v>289</v>
      </c>
      <c r="B62" s="194" t="s">
        <v>17</v>
      </c>
      <c r="C62" s="184" t="s">
        <v>164</v>
      </c>
      <c r="D62" s="863"/>
      <c r="E62" s="751"/>
      <c r="F62" s="864"/>
      <c r="G62" s="751"/>
      <c r="H62" s="864"/>
      <c r="I62" s="865"/>
      <c r="J62" s="863"/>
      <c r="K62" s="751"/>
      <c r="L62" s="864"/>
      <c r="M62" s="751"/>
      <c r="N62" s="864"/>
      <c r="O62" s="865"/>
      <c r="P62" s="863"/>
      <c r="Q62" s="751"/>
      <c r="R62" s="864"/>
      <c r="S62" s="751"/>
      <c r="T62" s="864"/>
      <c r="U62" s="865"/>
      <c r="V62" s="863">
        <v>1</v>
      </c>
      <c r="W62" s="751">
        <v>15</v>
      </c>
      <c r="X62" s="864">
        <v>1</v>
      </c>
      <c r="Y62" s="751">
        <v>15</v>
      </c>
      <c r="Z62" s="864">
        <v>3</v>
      </c>
      <c r="AA62" s="1224" t="s">
        <v>18</v>
      </c>
      <c r="AB62" s="863"/>
      <c r="AC62" s="751"/>
      <c r="AD62" s="864"/>
      <c r="AE62" s="751"/>
      <c r="AF62" s="1225"/>
      <c r="AG62" s="1205"/>
      <c r="AH62" s="755">
        <f>SUM(AG62,D62,J62,P62,V62,AB62)</f>
        <v>1</v>
      </c>
      <c r="AI62" s="751">
        <f t="shared" si="13"/>
        <v>15</v>
      </c>
      <c r="AJ62" s="753">
        <f t="shared" si="13"/>
        <v>1</v>
      </c>
      <c r="AK62" s="751">
        <f t="shared" si="13"/>
        <v>15</v>
      </c>
      <c r="AL62" s="753">
        <f t="shared" si="16"/>
        <v>3</v>
      </c>
      <c r="AM62" s="521">
        <f>SUM(AH62,AJ62)</f>
        <v>2</v>
      </c>
    </row>
    <row r="63" spans="1:39" ht="16.5">
      <c r="A63" s="759" t="s">
        <v>432</v>
      </c>
      <c r="B63" s="194" t="s">
        <v>17</v>
      </c>
      <c r="C63" s="184" t="s">
        <v>429</v>
      </c>
      <c r="D63" s="863"/>
      <c r="E63" s="751"/>
      <c r="F63" s="864"/>
      <c r="G63" s="751"/>
      <c r="H63" s="864"/>
      <c r="I63" s="865"/>
      <c r="J63" s="863"/>
      <c r="K63" s="751"/>
      <c r="L63" s="864"/>
      <c r="M63" s="751"/>
      <c r="N63" s="864"/>
      <c r="O63" s="865"/>
      <c r="P63" s="863"/>
      <c r="Q63" s="751"/>
      <c r="R63" s="864"/>
      <c r="S63" s="751"/>
      <c r="T63" s="864"/>
      <c r="U63" s="865"/>
      <c r="V63" s="863"/>
      <c r="W63" s="751"/>
      <c r="X63" s="864"/>
      <c r="Y63" s="751"/>
      <c r="Z63" s="864"/>
      <c r="AA63" s="865"/>
      <c r="AB63" s="863">
        <v>3</v>
      </c>
      <c r="AC63" s="751">
        <v>45</v>
      </c>
      <c r="AD63" s="864">
        <v>2</v>
      </c>
      <c r="AE63" s="751">
        <v>30</v>
      </c>
      <c r="AF63" s="1225">
        <v>5</v>
      </c>
      <c r="AG63" s="756" t="s">
        <v>18</v>
      </c>
      <c r="AH63" s="755">
        <f t="shared" si="12"/>
        <v>3</v>
      </c>
      <c r="AI63" s="751">
        <f t="shared" si="13"/>
        <v>45</v>
      </c>
      <c r="AJ63" s="753">
        <f t="shared" si="13"/>
        <v>2</v>
      </c>
      <c r="AK63" s="751">
        <f t="shared" si="13"/>
        <v>30</v>
      </c>
      <c r="AL63" s="753">
        <f t="shared" si="16"/>
        <v>5</v>
      </c>
      <c r="AM63" s="521">
        <f t="shared" si="14"/>
        <v>5</v>
      </c>
    </row>
    <row r="64" spans="1:39" ht="16.5">
      <c r="A64" s="759" t="s">
        <v>433</v>
      </c>
      <c r="B64" s="194" t="s">
        <v>17</v>
      </c>
      <c r="C64" s="184" t="s">
        <v>431</v>
      </c>
      <c r="D64" s="863"/>
      <c r="E64" s="751"/>
      <c r="F64" s="864"/>
      <c r="G64" s="751"/>
      <c r="H64" s="864"/>
      <c r="I64" s="865"/>
      <c r="J64" s="863"/>
      <c r="K64" s="751"/>
      <c r="L64" s="864"/>
      <c r="M64" s="751"/>
      <c r="N64" s="864"/>
      <c r="O64" s="865"/>
      <c r="P64" s="863"/>
      <c r="Q64" s="751"/>
      <c r="R64" s="864"/>
      <c r="S64" s="751"/>
      <c r="T64" s="864"/>
      <c r="U64" s="865"/>
      <c r="V64" s="863"/>
      <c r="W64" s="751"/>
      <c r="X64" s="864"/>
      <c r="Y64" s="751"/>
      <c r="Z64" s="864"/>
      <c r="AA64" s="865"/>
      <c r="AB64" s="863">
        <v>1</v>
      </c>
      <c r="AC64" s="751">
        <v>15</v>
      </c>
      <c r="AD64" s="864">
        <v>1</v>
      </c>
      <c r="AE64" s="751">
        <v>15</v>
      </c>
      <c r="AF64" s="1225">
        <v>3</v>
      </c>
      <c r="AG64" s="756" t="s">
        <v>18</v>
      </c>
      <c r="AH64" s="755">
        <f t="shared" si="12"/>
        <v>1</v>
      </c>
      <c r="AI64" s="751">
        <f t="shared" si="13"/>
        <v>15</v>
      </c>
      <c r="AJ64" s="753">
        <f t="shared" si="13"/>
        <v>1</v>
      </c>
      <c r="AK64" s="751">
        <f t="shared" si="13"/>
        <v>15</v>
      </c>
      <c r="AL64" s="753">
        <f t="shared" si="16"/>
        <v>3</v>
      </c>
      <c r="AM64" s="521">
        <f t="shared" si="14"/>
        <v>2</v>
      </c>
    </row>
    <row r="65" spans="1:39" ht="15.75">
      <c r="A65" s="760" t="s">
        <v>434</v>
      </c>
      <c r="B65" s="194" t="s">
        <v>17</v>
      </c>
      <c r="C65" s="184" t="s">
        <v>430</v>
      </c>
      <c r="D65" s="863"/>
      <c r="E65" s="751"/>
      <c r="F65" s="864"/>
      <c r="G65" s="751"/>
      <c r="H65" s="864"/>
      <c r="I65" s="865"/>
      <c r="J65" s="863"/>
      <c r="K65" s="751"/>
      <c r="L65" s="864"/>
      <c r="M65" s="751"/>
      <c r="N65" s="864"/>
      <c r="O65" s="865"/>
      <c r="P65" s="863"/>
      <c r="Q65" s="751"/>
      <c r="R65" s="864"/>
      <c r="S65" s="751"/>
      <c r="T65" s="864"/>
      <c r="U65" s="865"/>
      <c r="V65" s="863"/>
      <c r="W65" s="751"/>
      <c r="X65" s="864"/>
      <c r="Y65" s="751"/>
      <c r="Z65" s="864"/>
      <c r="AA65" s="865"/>
      <c r="AB65" s="863">
        <v>2</v>
      </c>
      <c r="AC65" s="751">
        <v>30</v>
      </c>
      <c r="AD65" s="864">
        <v>1</v>
      </c>
      <c r="AE65" s="751">
        <v>15</v>
      </c>
      <c r="AF65" s="1225">
        <v>3</v>
      </c>
      <c r="AG65" s="752" t="s">
        <v>18</v>
      </c>
      <c r="AH65" s="755">
        <f t="shared" si="12"/>
        <v>2</v>
      </c>
      <c r="AI65" s="751">
        <f t="shared" si="13"/>
        <v>30</v>
      </c>
      <c r="AJ65" s="753">
        <f t="shared" si="13"/>
        <v>1</v>
      </c>
      <c r="AK65" s="751">
        <f t="shared" si="13"/>
        <v>15</v>
      </c>
      <c r="AL65" s="753">
        <f t="shared" si="16"/>
        <v>3</v>
      </c>
      <c r="AM65" s="521">
        <f t="shared" si="14"/>
        <v>3</v>
      </c>
    </row>
    <row r="66" spans="1:39" ht="15.75" customHeight="1" thickBot="1">
      <c r="A66" s="760" t="s">
        <v>435</v>
      </c>
      <c r="B66" s="194" t="s">
        <v>22</v>
      </c>
      <c r="C66" s="184" t="s">
        <v>527</v>
      </c>
      <c r="D66" s="863"/>
      <c r="E66" s="751"/>
      <c r="F66" s="864"/>
      <c r="G66" s="751"/>
      <c r="H66" s="864"/>
      <c r="I66" s="865"/>
      <c r="J66" s="863"/>
      <c r="K66" s="751"/>
      <c r="L66" s="864"/>
      <c r="M66" s="751"/>
      <c r="N66" s="864"/>
      <c r="O66" s="865"/>
      <c r="P66" s="863"/>
      <c r="Q66" s="751"/>
      <c r="R66" s="864"/>
      <c r="S66" s="751"/>
      <c r="T66" s="864"/>
      <c r="U66" s="865"/>
      <c r="V66" s="863"/>
      <c r="W66" s="751"/>
      <c r="X66" s="864"/>
      <c r="Y66" s="751"/>
      <c r="Z66" s="864"/>
      <c r="AA66" s="865"/>
      <c r="AB66" s="863">
        <v>1</v>
      </c>
      <c r="AC66" s="751">
        <v>15</v>
      </c>
      <c r="AD66" s="864">
        <v>1</v>
      </c>
      <c r="AE66" s="751">
        <v>15</v>
      </c>
      <c r="AF66" s="1225">
        <v>3</v>
      </c>
      <c r="AG66" s="752" t="s">
        <v>18</v>
      </c>
      <c r="AH66" s="863">
        <v>1</v>
      </c>
      <c r="AI66" s="751">
        <v>15</v>
      </c>
      <c r="AJ66" s="864">
        <v>1</v>
      </c>
      <c r="AK66" s="751">
        <v>15</v>
      </c>
      <c r="AL66" s="1225">
        <v>3</v>
      </c>
      <c r="AM66" s="521">
        <v>2</v>
      </c>
    </row>
    <row r="67" spans="1:53" s="7" customFormat="1" ht="17.25" thickBot="1">
      <c r="A67" s="213"/>
      <c r="B67" s="214"/>
      <c r="C67" s="236" t="s">
        <v>20</v>
      </c>
      <c r="D67" s="1226">
        <f>SUM(D49:D66)</f>
        <v>0</v>
      </c>
      <c r="E67" s="1227">
        <f>SUM(E49:E66)</f>
        <v>0</v>
      </c>
      <c r="F67" s="1227">
        <f>SUM(F49:F66)</f>
        <v>0</v>
      </c>
      <c r="G67" s="1227">
        <f>SUM(G63:G66)</f>
        <v>0</v>
      </c>
      <c r="H67" s="1227">
        <f>SUM(H49:H66)</f>
        <v>0</v>
      </c>
      <c r="I67" s="1228">
        <f>SUM(D67,F67)</f>
        <v>0</v>
      </c>
      <c r="J67" s="1226">
        <f>SUM(J49:J66)</f>
        <v>5</v>
      </c>
      <c r="K67" s="1227">
        <f>SUM(K49:K66)</f>
        <v>75</v>
      </c>
      <c r="L67" s="1227">
        <f>SUM(L49:L66)</f>
        <v>4</v>
      </c>
      <c r="M67" s="1227">
        <f>SUM(M49:M66)</f>
        <v>45</v>
      </c>
      <c r="N67" s="1227">
        <f>SUM(N49:N66)</f>
        <v>14</v>
      </c>
      <c r="O67" s="1228">
        <f>SUM(J67,L67)</f>
        <v>9</v>
      </c>
      <c r="P67" s="1226">
        <f>SUM(P49:P66)</f>
        <v>3</v>
      </c>
      <c r="Q67" s="1227">
        <f>SUM(Q49:Q66)</f>
        <v>30</v>
      </c>
      <c r="R67" s="1227">
        <f>SUM(R49:R66)</f>
        <v>2</v>
      </c>
      <c r="S67" s="1227">
        <f>SUM(S49:S66)</f>
        <v>30</v>
      </c>
      <c r="T67" s="1227">
        <f>SUM(T49:T66)</f>
        <v>8</v>
      </c>
      <c r="U67" s="1228">
        <f>SUM(P67,R67)</f>
        <v>5</v>
      </c>
      <c r="V67" s="1226">
        <f>SUM(V49:V66)</f>
        <v>6</v>
      </c>
      <c r="W67" s="1227">
        <f>SUM(W49:W66)</f>
        <v>75</v>
      </c>
      <c r="X67" s="1227">
        <f>SUM(X49:X66)</f>
        <v>4</v>
      </c>
      <c r="Y67" s="1227">
        <f>SUM(Y49:Y66)</f>
        <v>60</v>
      </c>
      <c r="Z67" s="1227">
        <f>SUM(Z49:Z66)</f>
        <v>16</v>
      </c>
      <c r="AA67" s="1228">
        <f>SUM(V67,X67)</f>
        <v>10</v>
      </c>
      <c r="AB67" s="1226">
        <f>SUM(AB49:AB66)</f>
        <v>10</v>
      </c>
      <c r="AC67" s="1227">
        <f>SUM(AC49:AC66)</f>
        <v>150</v>
      </c>
      <c r="AD67" s="1227">
        <f>SUM(AD49:AD66)</f>
        <v>6</v>
      </c>
      <c r="AE67" s="1227">
        <f>SUM(AE49:AE66)</f>
        <v>90</v>
      </c>
      <c r="AF67" s="1227">
        <f>SUM(AF49:AF66)</f>
        <v>20</v>
      </c>
      <c r="AG67" s="1229">
        <f>SUM(AB67,AD67)</f>
        <v>16</v>
      </c>
      <c r="AH67" s="1230">
        <f>SUM(AH49:AH66)</f>
        <v>24</v>
      </c>
      <c r="AI67" s="1227">
        <f>SUM(AI49:AI66)</f>
        <v>330</v>
      </c>
      <c r="AJ67" s="1227">
        <f>SUM(AJ49:AJ66)</f>
        <v>16</v>
      </c>
      <c r="AK67" s="1227">
        <f>SUM(AK49:AK66)</f>
        <v>225</v>
      </c>
      <c r="AL67" s="1227">
        <f>SUM(AL50:AL66)</f>
        <v>58</v>
      </c>
      <c r="AM67" s="1231">
        <f>SUM(AM50:AM66)</f>
        <v>40</v>
      </c>
      <c r="BA67" s="168"/>
    </row>
    <row r="68" spans="1:39" s="7" customFormat="1" ht="32.25" thickBot="1">
      <c r="A68" s="227"/>
      <c r="B68" s="228"/>
      <c r="C68" s="229" t="s">
        <v>202</v>
      </c>
      <c r="D68" s="1232">
        <f aca="true" t="shared" si="17" ref="D68:AM68">SUM(D47,D67)</f>
        <v>9</v>
      </c>
      <c r="E68" s="1233">
        <f t="shared" si="17"/>
        <v>135</v>
      </c>
      <c r="F68" s="1233">
        <f t="shared" si="17"/>
        <v>2</v>
      </c>
      <c r="G68" s="1233">
        <f t="shared" si="17"/>
        <v>355</v>
      </c>
      <c r="H68" s="1233">
        <f t="shared" si="17"/>
        <v>30</v>
      </c>
      <c r="I68" s="1233">
        <f t="shared" si="17"/>
        <v>11</v>
      </c>
      <c r="J68" s="1233">
        <f t="shared" si="17"/>
        <v>18</v>
      </c>
      <c r="K68" s="1233">
        <f t="shared" si="17"/>
        <v>270</v>
      </c>
      <c r="L68" s="1233">
        <f t="shared" si="17"/>
        <v>5</v>
      </c>
      <c r="M68" s="1233">
        <f t="shared" si="17"/>
        <v>60</v>
      </c>
      <c r="N68" s="1233">
        <f t="shared" si="17"/>
        <v>28</v>
      </c>
      <c r="O68" s="1233">
        <f t="shared" si="17"/>
        <v>23</v>
      </c>
      <c r="P68" s="1233">
        <f t="shared" si="17"/>
        <v>16</v>
      </c>
      <c r="Q68" s="1233">
        <f t="shared" si="17"/>
        <v>210</v>
      </c>
      <c r="R68" s="1233">
        <f t="shared" si="17"/>
        <v>8</v>
      </c>
      <c r="S68" s="1233">
        <f t="shared" si="17"/>
        <v>120</v>
      </c>
      <c r="T68" s="1233">
        <f t="shared" si="17"/>
        <v>32</v>
      </c>
      <c r="U68" s="1233">
        <f t="shared" si="17"/>
        <v>24</v>
      </c>
      <c r="V68" s="1233">
        <f t="shared" si="17"/>
        <v>12</v>
      </c>
      <c r="W68" s="1233">
        <f t="shared" si="17"/>
        <v>165</v>
      </c>
      <c r="X68" s="1233">
        <f t="shared" si="17"/>
        <v>8</v>
      </c>
      <c r="Y68" s="1233">
        <f t="shared" si="17"/>
        <v>120</v>
      </c>
      <c r="Z68" s="1233">
        <f t="shared" si="17"/>
        <v>30</v>
      </c>
      <c r="AA68" s="1233">
        <f t="shared" si="17"/>
        <v>20</v>
      </c>
      <c r="AB68" s="1233">
        <f t="shared" si="17"/>
        <v>13</v>
      </c>
      <c r="AC68" s="1233">
        <f t="shared" si="17"/>
        <v>195</v>
      </c>
      <c r="AD68" s="1233">
        <f t="shared" si="17"/>
        <v>8</v>
      </c>
      <c r="AE68" s="1233">
        <f t="shared" si="17"/>
        <v>120</v>
      </c>
      <c r="AF68" s="1233">
        <f t="shared" si="17"/>
        <v>30</v>
      </c>
      <c r="AG68" s="1234">
        <f t="shared" si="17"/>
        <v>21</v>
      </c>
      <c r="AH68" s="1235">
        <f t="shared" si="17"/>
        <v>68</v>
      </c>
      <c r="AI68" s="1233">
        <f t="shared" si="17"/>
        <v>975</v>
      </c>
      <c r="AJ68" s="1233">
        <f t="shared" si="17"/>
        <v>31</v>
      </c>
      <c r="AK68" s="1233">
        <f t="shared" si="17"/>
        <v>775</v>
      </c>
      <c r="AL68" s="1233">
        <f t="shared" si="17"/>
        <v>150</v>
      </c>
      <c r="AM68" s="1236">
        <f t="shared" si="17"/>
        <v>99</v>
      </c>
    </row>
    <row r="69" spans="1:39" ht="15.75" customHeight="1" thickTop="1">
      <c r="A69" s="234" t="s">
        <v>24</v>
      </c>
      <c r="B69" s="232"/>
      <c r="C69" s="241" t="s">
        <v>25</v>
      </c>
      <c r="D69" s="1237"/>
      <c r="E69" s="1238"/>
      <c r="F69" s="1238"/>
      <c r="G69" s="1238"/>
      <c r="H69" s="1238"/>
      <c r="I69" s="1238"/>
      <c r="J69" s="1238"/>
      <c r="K69" s="1238"/>
      <c r="L69" s="1238"/>
      <c r="M69" s="1238"/>
      <c r="N69" s="1238"/>
      <c r="O69" s="1238"/>
      <c r="P69" s="1238"/>
      <c r="Q69" s="1238"/>
      <c r="R69" s="1238"/>
      <c r="S69" s="1238"/>
      <c r="T69" s="1238"/>
      <c r="U69" s="1238"/>
      <c r="V69" s="1238"/>
      <c r="W69" s="1238"/>
      <c r="X69" s="1238"/>
      <c r="Y69" s="1238"/>
      <c r="Z69" s="1238"/>
      <c r="AA69" s="1238"/>
      <c r="AB69" s="1238"/>
      <c r="AC69" s="1238"/>
      <c r="AD69" s="1238"/>
      <c r="AE69" s="1238"/>
      <c r="AF69" s="1238"/>
      <c r="AG69" s="1238"/>
      <c r="AH69" s="1238"/>
      <c r="AI69" s="1238"/>
      <c r="AJ69" s="1238"/>
      <c r="AK69" s="1238"/>
      <c r="AL69" s="1238"/>
      <c r="AM69" s="1239"/>
    </row>
    <row r="70" spans="1:39" ht="15.75" customHeight="1">
      <c r="A70" s="218" t="s">
        <v>256</v>
      </c>
      <c r="B70" s="193" t="s">
        <v>59</v>
      </c>
      <c r="C70" s="341" t="s">
        <v>257</v>
      </c>
      <c r="D70" s="549"/>
      <c r="E70" s="513"/>
      <c r="F70" s="519"/>
      <c r="G70" s="513"/>
      <c r="H70" s="786"/>
      <c r="I70" s="510"/>
      <c r="J70" s="549"/>
      <c r="K70" s="513"/>
      <c r="L70" s="519">
        <v>2</v>
      </c>
      <c r="M70" s="513">
        <f>IF(L70*15=0,"",L70*15)</f>
        <v>30</v>
      </c>
      <c r="N70" s="786"/>
      <c r="O70" s="510" t="s">
        <v>18</v>
      </c>
      <c r="P70" s="549"/>
      <c r="Q70" s="513"/>
      <c r="R70" s="519"/>
      <c r="S70" s="513"/>
      <c r="T70" s="786"/>
      <c r="U70" s="510"/>
      <c r="V70" s="549"/>
      <c r="W70" s="513"/>
      <c r="X70" s="519"/>
      <c r="Y70" s="513"/>
      <c r="Z70" s="786"/>
      <c r="AA70" s="510"/>
      <c r="AB70" s="549"/>
      <c r="AC70" s="513"/>
      <c r="AD70" s="519"/>
      <c r="AE70" s="513"/>
      <c r="AF70" s="786"/>
      <c r="AG70" s="520"/>
      <c r="AH70" s="755">
        <f aca="true" t="shared" si="18" ref="AH70:AH75">SUM(AG70,D70,J70,P70,V70,AB70)</f>
        <v>0</v>
      </c>
      <c r="AI70" s="751">
        <f aca="true" t="shared" si="19" ref="AI70:AL73">SUM(E70,K70,Q70,W70,AC70)</f>
        <v>0</v>
      </c>
      <c r="AJ70" s="753">
        <f t="shared" si="19"/>
        <v>2</v>
      </c>
      <c r="AK70" s="751">
        <f t="shared" si="19"/>
        <v>30</v>
      </c>
      <c r="AL70" s="753">
        <f t="shared" si="19"/>
        <v>0</v>
      </c>
      <c r="AM70" s="521">
        <f aca="true" t="shared" si="20" ref="AM70:AM75">SUM(AH70,AJ70)</f>
        <v>2</v>
      </c>
    </row>
    <row r="71" spans="1:39" ht="15.75" customHeight="1">
      <c r="A71" s="218" t="s">
        <v>258</v>
      </c>
      <c r="B71" s="194" t="s">
        <v>59</v>
      </c>
      <c r="C71" s="341" t="s">
        <v>259</v>
      </c>
      <c r="D71" s="549"/>
      <c r="E71" s="513"/>
      <c r="F71" s="519"/>
      <c r="G71" s="513"/>
      <c r="H71" s="786"/>
      <c r="I71" s="510"/>
      <c r="J71" s="549"/>
      <c r="K71" s="513"/>
      <c r="L71" s="519"/>
      <c r="M71" s="513"/>
      <c r="N71" s="786"/>
      <c r="O71" s="510"/>
      <c r="P71" s="549"/>
      <c r="Q71" s="513"/>
      <c r="R71" s="519">
        <v>2</v>
      </c>
      <c r="S71" s="513">
        <f>IF(R71*15=0,"",R71*15)</f>
        <v>30</v>
      </c>
      <c r="T71" s="786"/>
      <c r="U71" s="510" t="s">
        <v>18</v>
      </c>
      <c r="V71" s="549"/>
      <c r="W71" s="513"/>
      <c r="X71" s="519"/>
      <c r="Y71" s="513"/>
      <c r="Z71" s="786"/>
      <c r="AA71" s="510"/>
      <c r="AB71" s="549"/>
      <c r="AC71" s="513"/>
      <c r="AD71" s="519"/>
      <c r="AE71" s="513"/>
      <c r="AF71" s="786"/>
      <c r="AG71" s="520"/>
      <c r="AH71" s="755">
        <f t="shared" si="18"/>
        <v>0</v>
      </c>
      <c r="AI71" s="751">
        <f t="shared" si="19"/>
        <v>0</v>
      </c>
      <c r="AJ71" s="753">
        <f t="shared" si="19"/>
        <v>2</v>
      </c>
      <c r="AK71" s="751">
        <f t="shared" si="19"/>
        <v>30</v>
      </c>
      <c r="AL71" s="753">
        <f t="shared" si="19"/>
        <v>0</v>
      </c>
      <c r="AM71" s="521">
        <f t="shared" si="20"/>
        <v>2</v>
      </c>
    </row>
    <row r="72" spans="1:39" ht="15.75" customHeight="1">
      <c r="A72" s="218" t="s">
        <v>260</v>
      </c>
      <c r="B72" s="193" t="s">
        <v>59</v>
      </c>
      <c r="C72" s="341" t="s">
        <v>261</v>
      </c>
      <c r="D72" s="9"/>
      <c r="E72" s="126"/>
      <c r="F72" s="10"/>
      <c r="G72" s="126"/>
      <c r="H72" s="342"/>
      <c r="I72" s="25"/>
      <c r="J72" s="9"/>
      <c r="K72" s="126"/>
      <c r="L72" s="10"/>
      <c r="M72" s="126"/>
      <c r="N72" s="342"/>
      <c r="O72" s="25"/>
      <c r="P72" s="9"/>
      <c r="Q72" s="126"/>
      <c r="R72" s="10"/>
      <c r="S72" s="126"/>
      <c r="T72" s="342"/>
      <c r="U72" s="25"/>
      <c r="V72" s="9"/>
      <c r="W72" s="126"/>
      <c r="X72" s="10">
        <v>2</v>
      </c>
      <c r="Y72" s="126">
        <f>IF(X72*15=0,"",X72*15)</f>
        <v>30</v>
      </c>
      <c r="Z72" s="342"/>
      <c r="AA72" s="25" t="s">
        <v>18</v>
      </c>
      <c r="AB72" s="9"/>
      <c r="AC72" s="126"/>
      <c r="AD72" s="10"/>
      <c r="AE72" s="126"/>
      <c r="AF72" s="342"/>
      <c r="AG72" s="112"/>
      <c r="AH72" s="197">
        <f t="shared" si="18"/>
        <v>0</v>
      </c>
      <c r="AI72" s="166">
        <f t="shared" si="19"/>
        <v>0</v>
      </c>
      <c r="AJ72" s="195">
        <f t="shared" si="19"/>
        <v>2</v>
      </c>
      <c r="AK72" s="166">
        <f t="shared" si="19"/>
        <v>30</v>
      </c>
      <c r="AL72" s="195">
        <f t="shared" si="19"/>
        <v>0</v>
      </c>
      <c r="AM72" s="127">
        <f t="shared" si="20"/>
        <v>2</v>
      </c>
    </row>
    <row r="73" spans="1:39" ht="15.75" customHeight="1">
      <c r="A73" s="218" t="s">
        <v>262</v>
      </c>
      <c r="B73" s="194" t="s">
        <v>59</v>
      </c>
      <c r="C73" s="341" t="s">
        <v>263</v>
      </c>
      <c r="D73" s="9"/>
      <c r="E73" s="126"/>
      <c r="F73" s="10"/>
      <c r="G73" s="126"/>
      <c r="H73" s="342"/>
      <c r="I73" s="25"/>
      <c r="J73" s="9"/>
      <c r="K73" s="126"/>
      <c r="L73" s="10"/>
      <c r="M73" s="126"/>
      <c r="N73" s="342"/>
      <c r="O73" s="25"/>
      <c r="P73" s="9"/>
      <c r="Q73" s="126"/>
      <c r="R73" s="10"/>
      <c r="S73" s="126"/>
      <c r="T73" s="342"/>
      <c r="U73" s="25"/>
      <c r="V73" s="9"/>
      <c r="W73" s="126"/>
      <c r="X73" s="10"/>
      <c r="Y73" s="126"/>
      <c r="Z73" s="342"/>
      <c r="AA73" s="25"/>
      <c r="AB73" s="9"/>
      <c r="AC73" s="126"/>
      <c r="AD73" s="10">
        <v>4</v>
      </c>
      <c r="AE73" s="126">
        <v>60</v>
      </c>
      <c r="AF73" s="342"/>
      <c r="AG73" s="112" t="s">
        <v>18</v>
      </c>
      <c r="AH73" s="197">
        <f t="shared" si="18"/>
        <v>0</v>
      </c>
      <c r="AI73" s="166">
        <f t="shared" si="19"/>
        <v>0</v>
      </c>
      <c r="AJ73" s="195">
        <f t="shared" si="19"/>
        <v>4</v>
      </c>
      <c r="AK73" s="166">
        <f t="shared" si="19"/>
        <v>60</v>
      </c>
      <c r="AL73" s="195">
        <f t="shared" si="19"/>
        <v>0</v>
      </c>
      <c r="AM73" s="127">
        <f t="shared" si="20"/>
        <v>4</v>
      </c>
    </row>
    <row r="74" spans="1:39" ht="15.75" customHeight="1">
      <c r="A74" s="215"/>
      <c r="B74" s="194" t="s">
        <v>59</v>
      </c>
      <c r="C74" s="183" t="s">
        <v>87</v>
      </c>
      <c r="D74" s="165"/>
      <c r="E74" s="166">
        <v>6</v>
      </c>
      <c r="F74" s="167"/>
      <c r="G74" s="166"/>
      <c r="H74" s="217"/>
      <c r="I74" s="187" t="s">
        <v>571</v>
      </c>
      <c r="J74" s="165"/>
      <c r="K74" s="166">
        <v>60</v>
      </c>
      <c r="L74" s="167"/>
      <c r="M74" s="166"/>
      <c r="N74" s="217"/>
      <c r="O74" s="187" t="s">
        <v>571</v>
      </c>
      <c r="P74" s="165"/>
      <c r="Q74" s="166">
        <v>60</v>
      </c>
      <c r="R74" s="167"/>
      <c r="S74" s="166"/>
      <c r="T74" s="217"/>
      <c r="U74" s="187" t="s">
        <v>571</v>
      </c>
      <c r="V74" s="165"/>
      <c r="W74" s="166">
        <v>60</v>
      </c>
      <c r="X74" s="167"/>
      <c r="Y74" s="166"/>
      <c r="Z74" s="217"/>
      <c r="AA74" s="187" t="s">
        <v>571</v>
      </c>
      <c r="AB74" s="165"/>
      <c r="AC74" s="166"/>
      <c r="AD74" s="167"/>
      <c r="AE74" s="166"/>
      <c r="AF74" s="217"/>
      <c r="AG74" s="188"/>
      <c r="AH74" s="197">
        <f t="shared" si="18"/>
        <v>0</v>
      </c>
      <c r="AI74" s="166">
        <f aca="true" t="shared" si="21" ref="AI74:AL79">SUM(E74,K74,Q74,W74,AC74)</f>
        <v>186</v>
      </c>
      <c r="AJ74" s="195">
        <f t="shared" si="21"/>
        <v>0</v>
      </c>
      <c r="AK74" s="166">
        <f t="shared" si="21"/>
        <v>0</v>
      </c>
      <c r="AL74" s="195">
        <f t="shared" si="21"/>
        <v>0</v>
      </c>
      <c r="AM74" s="127">
        <f t="shared" si="20"/>
        <v>0</v>
      </c>
    </row>
    <row r="75" spans="1:39" ht="15.75" customHeight="1">
      <c r="A75" s="759" t="s">
        <v>578</v>
      </c>
      <c r="B75" s="194" t="s">
        <v>59</v>
      </c>
      <c r="C75" s="862" t="s">
        <v>583</v>
      </c>
      <c r="D75" s="863"/>
      <c r="E75" s="751"/>
      <c r="F75" s="864"/>
      <c r="G75" s="751"/>
      <c r="H75" s="861"/>
      <c r="I75" s="865"/>
      <c r="J75" s="863"/>
      <c r="K75" s="751"/>
      <c r="L75" s="864"/>
      <c r="M75" s="751"/>
      <c r="N75" s="861"/>
      <c r="O75" s="865"/>
      <c r="P75" s="863"/>
      <c r="Q75" s="751"/>
      <c r="R75" s="864"/>
      <c r="S75" s="751"/>
      <c r="T75" s="861"/>
      <c r="U75" s="865"/>
      <c r="V75" s="863"/>
      <c r="W75" s="751"/>
      <c r="X75" s="864"/>
      <c r="Y75" s="751"/>
      <c r="Z75" s="861"/>
      <c r="AA75" s="865"/>
      <c r="AB75" s="863"/>
      <c r="AC75" s="751">
        <v>20</v>
      </c>
      <c r="AD75" s="864"/>
      <c r="AE75" s="751"/>
      <c r="AF75" s="861"/>
      <c r="AG75" s="752" t="s">
        <v>571</v>
      </c>
      <c r="AH75" s="755">
        <f t="shared" si="18"/>
        <v>0</v>
      </c>
      <c r="AI75" s="751">
        <f>SUM(E75,K75,Q75,W75,AC75)</f>
        <v>20</v>
      </c>
      <c r="AJ75" s="753">
        <f>SUM(F75,L75,R75,X75,AD75)</f>
        <v>0</v>
      </c>
      <c r="AK75" s="751">
        <f>SUM(G75,M75,S75,Y75,AE75)</f>
        <v>0</v>
      </c>
      <c r="AL75" s="753">
        <f>SUM(H75,N75,T75,Z75,AF75)</f>
        <v>0</v>
      </c>
      <c r="AM75" s="521">
        <f t="shared" si="20"/>
        <v>0</v>
      </c>
    </row>
    <row r="76" spans="1:39" ht="15.75" customHeight="1">
      <c r="A76" s="218" t="s">
        <v>378</v>
      </c>
      <c r="B76" s="193" t="s">
        <v>17</v>
      </c>
      <c r="C76" s="183" t="s">
        <v>377</v>
      </c>
      <c r="D76" s="165"/>
      <c r="E76" s="166"/>
      <c r="F76" s="167"/>
      <c r="G76" s="166"/>
      <c r="H76" s="217"/>
      <c r="I76" s="187"/>
      <c r="J76" s="165"/>
      <c r="K76" s="166"/>
      <c r="L76" s="167"/>
      <c r="M76" s="166"/>
      <c r="N76" s="217"/>
      <c r="O76" s="187"/>
      <c r="P76" s="165"/>
      <c r="Q76" s="166"/>
      <c r="R76" s="167"/>
      <c r="S76" s="166"/>
      <c r="T76" s="217"/>
      <c r="U76" s="187"/>
      <c r="V76" s="165"/>
      <c r="W76" s="166"/>
      <c r="X76" s="167"/>
      <c r="Y76" s="166"/>
      <c r="Z76" s="217"/>
      <c r="AA76" s="187"/>
      <c r="AB76" s="165"/>
      <c r="AC76" s="166"/>
      <c r="AD76" s="167"/>
      <c r="AE76" s="166"/>
      <c r="AF76" s="217"/>
      <c r="AG76" s="188" t="s">
        <v>58</v>
      </c>
      <c r="AH76" s="197"/>
      <c r="AI76" s="166"/>
      <c r="AJ76" s="195"/>
      <c r="AK76" s="166"/>
      <c r="AL76" s="195"/>
      <c r="AM76" s="127"/>
    </row>
    <row r="77" spans="1:39" ht="15.75" customHeight="1">
      <c r="A77" s="218" t="s">
        <v>123</v>
      </c>
      <c r="B77" s="193" t="s">
        <v>203</v>
      </c>
      <c r="C77" s="184" t="s">
        <v>271</v>
      </c>
      <c r="D77" s="165"/>
      <c r="E77" s="166"/>
      <c r="F77" s="167"/>
      <c r="G77" s="166"/>
      <c r="H77" s="167"/>
      <c r="I77" s="187"/>
      <c r="J77" s="165"/>
      <c r="K77" s="166"/>
      <c r="L77" s="167"/>
      <c r="M77" s="166"/>
      <c r="N77" s="167"/>
      <c r="O77" s="187"/>
      <c r="P77" s="165"/>
      <c r="Q77" s="166"/>
      <c r="R77" s="167"/>
      <c r="S77" s="166">
        <v>20</v>
      </c>
      <c r="T77" s="167"/>
      <c r="U77" s="648" t="s">
        <v>295</v>
      </c>
      <c r="V77" s="165"/>
      <c r="W77" s="166"/>
      <c r="X77" s="167"/>
      <c r="Y77" s="166"/>
      <c r="Z77" s="167"/>
      <c r="AA77" s="187"/>
      <c r="AB77" s="165"/>
      <c r="AC77" s="166"/>
      <c r="AD77" s="167"/>
      <c r="AE77" s="166"/>
      <c r="AF77" s="167"/>
      <c r="AG77" s="187"/>
      <c r="AH77" s="197">
        <f>SUM(AG77,D77,J77,P77,V77,AB77)</f>
        <v>0</v>
      </c>
      <c r="AI77" s="166">
        <f t="shared" si="21"/>
        <v>0</v>
      </c>
      <c r="AJ77" s="195">
        <f t="shared" si="21"/>
        <v>0</v>
      </c>
      <c r="AK77" s="166">
        <f t="shared" si="21"/>
        <v>20</v>
      </c>
      <c r="AL77" s="195">
        <f t="shared" si="21"/>
        <v>0</v>
      </c>
      <c r="AM77" s="127">
        <f>SUM(AH77,AJ77)</f>
        <v>0</v>
      </c>
    </row>
    <row r="78" spans="1:39" ht="15.75" customHeight="1">
      <c r="A78" s="218" t="s">
        <v>124</v>
      </c>
      <c r="B78" s="216" t="s">
        <v>205</v>
      </c>
      <c r="C78" s="184" t="s">
        <v>272</v>
      </c>
      <c r="D78" s="165"/>
      <c r="E78" s="166"/>
      <c r="F78" s="167"/>
      <c r="G78" s="166"/>
      <c r="H78" s="167"/>
      <c r="I78" s="187"/>
      <c r="J78" s="165"/>
      <c r="K78" s="166"/>
      <c r="L78" s="167"/>
      <c r="M78" s="166"/>
      <c r="N78" s="167"/>
      <c r="O78" s="187"/>
      <c r="P78" s="165"/>
      <c r="Q78" s="166"/>
      <c r="R78" s="167"/>
      <c r="S78" s="166"/>
      <c r="T78" s="167"/>
      <c r="U78" s="187"/>
      <c r="V78" s="165"/>
      <c r="W78" s="166"/>
      <c r="X78" s="167"/>
      <c r="Y78" s="166"/>
      <c r="Z78" s="167"/>
      <c r="AA78" s="187"/>
      <c r="AB78" s="165"/>
      <c r="AC78" s="166"/>
      <c r="AD78" s="167"/>
      <c r="AE78" s="166">
        <v>20</v>
      </c>
      <c r="AF78" s="167"/>
      <c r="AG78" s="648" t="s">
        <v>296</v>
      </c>
      <c r="AH78" s="197">
        <f>SUM(AG78,D78,J78,P78,V78,AB78)</f>
        <v>0</v>
      </c>
      <c r="AI78" s="166">
        <f t="shared" si="21"/>
        <v>0</v>
      </c>
      <c r="AJ78" s="195">
        <f t="shared" si="21"/>
        <v>0</v>
      </c>
      <c r="AK78" s="166">
        <f t="shared" si="21"/>
        <v>20</v>
      </c>
      <c r="AL78" s="195">
        <f t="shared" si="21"/>
        <v>0</v>
      </c>
      <c r="AM78" s="127">
        <f>SUM(AH78,AJ78)</f>
        <v>0</v>
      </c>
    </row>
    <row r="79" spans="1:39" ht="15.75" customHeight="1" thickBot="1">
      <c r="A79" s="759" t="s">
        <v>125</v>
      </c>
      <c r="B79" s="216" t="s">
        <v>204</v>
      </c>
      <c r="C79" s="184" t="s">
        <v>277</v>
      </c>
      <c r="D79" s="165"/>
      <c r="E79" s="166"/>
      <c r="F79" s="167"/>
      <c r="G79" s="166"/>
      <c r="H79" s="167"/>
      <c r="I79" s="187"/>
      <c r="J79" s="165"/>
      <c r="K79" s="166"/>
      <c r="L79" s="167"/>
      <c r="M79" s="166"/>
      <c r="N79" s="167"/>
      <c r="O79" s="187"/>
      <c r="P79" s="165"/>
      <c r="Q79" s="166"/>
      <c r="R79" s="167"/>
      <c r="S79" s="166"/>
      <c r="T79" s="167"/>
      <c r="U79" s="187"/>
      <c r="V79" s="165"/>
      <c r="W79" s="166"/>
      <c r="X79" s="167">
        <v>2</v>
      </c>
      <c r="Y79" s="166">
        <v>20</v>
      </c>
      <c r="Z79" s="167"/>
      <c r="AA79" s="648" t="s">
        <v>297</v>
      </c>
      <c r="AB79" s="165"/>
      <c r="AC79" s="166"/>
      <c r="AD79" s="167"/>
      <c r="AE79" s="166"/>
      <c r="AF79" s="167"/>
      <c r="AG79" s="188"/>
      <c r="AH79" s="197">
        <f>SUM(AG79,D79,J79,P79,V79,AB79)</f>
        <v>0</v>
      </c>
      <c r="AI79" s="166">
        <f t="shared" si="21"/>
        <v>0</v>
      </c>
      <c r="AJ79" s="195">
        <f t="shared" si="21"/>
        <v>2</v>
      </c>
      <c r="AK79" s="166">
        <f t="shared" si="21"/>
        <v>20</v>
      </c>
      <c r="AL79" s="195">
        <f t="shared" si="21"/>
        <v>0</v>
      </c>
      <c r="AM79" s="127">
        <f>SUM(AH79,AJ79)</f>
        <v>2</v>
      </c>
    </row>
    <row r="80" spans="1:39" ht="15.75" customHeight="1" thickBot="1">
      <c r="A80" s="29"/>
      <c r="B80" s="212"/>
      <c r="C80" s="339" t="s">
        <v>27</v>
      </c>
      <c r="D80" s="242">
        <f>SUM(D70:D79)</f>
        <v>0</v>
      </c>
      <c r="E80" s="243">
        <f>SUM(E70:E79)</f>
        <v>6</v>
      </c>
      <c r="F80" s="243">
        <f>SUM(F70:F79)</f>
        <v>0</v>
      </c>
      <c r="G80" s="243">
        <f>SUM(G70:G79)</f>
        <v>0</v>
      </c>
      <c r="H80" s="252">
        <f>SUM(H70:H79)</f>
        <v>0</v>
      </c>
      <c r="I80" s="237">
        <f>SUM(D80,F80)</f>
        <v>0</v>
      </c>
      <c r="J80" s="242">
        <f>SUM(J70:J79)</f>
        <v>0</v>
      </c>
      <c r="K80" s="243">
        <f>SUM(K70:K79)</f>
        <v>60</v>
      </c>
      <c r="L80" s="243">
        <f>SUM(L70:L79)</f>
        <v>2</v>
      </c>
      <c r="M80" s="243">
        <f>SUM(M70:M79)</f>
        <v>30</v>
      </c>
      <c r="N80" s="252">
        <f>SUM(N70:N79)</f>
        <v>0</v>
      </c>
      <c r="O80" s="237">
        <f>SUM(J80,L80)</f>
        <v>2</v>
      </c>
      <c r="P80" s="242">
        <f>SUM(P70:P79)</f>
        <v>0</v>
      </c>
      <c r="Q80" s="243">
        <f>SUM(Q70:Q79)</f>
        <v>60</v>
      </c>
      <c r="R80" s="243">
        <f>SUM(R70:R79)</f>
        <v>2</v>
      </c>
      <c r="S80" s="243">
        <f>SUM(S70:S79)</f>
        <v>50</v>
      </c>
      <c r="T80" s="252">
        <f>SUM(T70:T79)</f>
        <v>0</v>
      </c>
      <c r="U80" s="237">
        <f>SUM(P80,R80)</f>
        <v>2</v>
      </c>
      <c r="V80" s="242">
        <f>SUM(V70:V79)</f>
        <v>0</v>
      </c>
      <c r="W80" s="243">
        <f>SUM(W70:W79)</f>
        <v>60</v>
      </c>
      <c r="X80" s="243">
        <f>SUM(X70:X79)</f>
        <v>4</v>
      </c>
      <c r="Y80" s="243">
        <f>SUM(Y70:Y79)</f>
        <v>50</v>
      </c>
      <c r="Z80" s="252">
        <f>SUM(Z70:Z79)</f>
        <v>0</v>
      </c>
      <c r="AA80" s="237">
        <f>SUM(V80,X80)</f>
        <v>4</v>
      </c>
      <c r="AB80" s="242">
        <f>SUM(AB70:AB79)</f>
        <v>0</v>
      </c>
      <c r="AC80" s="243">
        <f>SUM(AC70:AC79)</f>
        <v>20</v>
      </c>
      <c r="AD80" s="243">
        <f>SUM(AD70:AD79)</f>
        <v>4</v>
      </c>
      <c r="AE80" s="243">
        <f>SUM(AE70:AE79)</f>
        <v>80</v>
      </c>
      <c r="AF80" s="252">
        <f>SUM(AF70:AF79)</f>
        <v>0</v>
      </c>
      <c r="AG80" s="237">
        <f>SUM(AB80,AD80)</f>
        <v>4</v>
      </c>
      <c r="AH80" s="244">
        <f aca="true" t="shared" si="22" ref="AH80:AM80">SUM(AH70:AH79)</f>
        <v>0</v>
      </c>
      <c r="AI80" s="243">
        <f t="shared" si="22"/>
        <v>206</v>
      </c>
      <c r="AJ80" s="243">
        <f t="shared" si="22"/>
        <v>12</v>
      </c>
      <c r="AK80" s="243">
        <f t="shared" si="22"/>
        <v>210</v>
      </c>
      <c r="AL80" s="252">
        <f t="shared" si="22"/>
        <v>0</v>
      </c>
      <c r="AM80" s="253">
        <f t="shared" si="22"/>
        <v>12</v>
      </c>
    </row>
    <row r="81" spans="1:39" ht="15.75" customHeight="1" thickBot="1">
      <c r="A81" s="249"/>
      <c r="B81" s="250"/>
      <c r="C81" s="251" t="s">
        <v>71</v>
      </c>
      <c r="D81" s="238">
        <f aca="true" t="shared" si="23" ref="D81:AK81">SUM(D68,D80)</f>
        <v>9</v>
      </c>
      <c r="E81" s="239">
        <f t="shared" si="23"/>
        <v>141</v>
      </c>
      <c r="F81" s="239">
        <f t="shared" si="23"/>
        <v>2</v>
      </c>
      <c r="G81" s="239">
        <f t="shared" si="23"/>
        <v>355</v>
      </c>
      <c r="H81" s="246">
        <f t="shared" si="23"/>
        <v>30</v>
      </c>
      <c r="I81" s="245">
        <f t="shared" si="23"/>
        <v>11</v>
      </c>
      <c r="J81" s="238">
        <f t="shared" si="23"/>
        <v>18</v>
      </c>
      <c r="K81" s="239">
        <f t="shared" si="23"/>
        <v>330</v>
      </c>
      <c r="L81" s="239">
        <f t="shared" si="23"/>
        <v>7</v>
      </c>
      <c r="M81" s="239">
        <f t="shared" si="23"/>
        <v>90</v>
      </c>
      <c r="N81" s="246">
        <f t="shared" si="23"/>
        <v>28</v>
      </c>
      <c r="O81" s="245">
        <f t="shared" si="23"/>
        <v>25</v>
      </c>
      <c r="P81" s="238">
        <f t="shared" si="23"/>
        <v>16</v>
      </c>
      <c r="Q81" s="239">
        <f t="shared" si="23"/>
        <v>270</v>
      </c>
      <c r="R81" s="239">
        <f t="shared" si="23"/>
        <v>10</v>
      </c>
      <c r="S81" s="239">
        <f t="shared" si="23"/>
        <v>170</v>
      </c>
      <c r="T81" s="246">
        <f t="shared" si="23"/>
        <v>32</v>
      </c>
      <c r="U81" s="245">
        <f t="shared" si="23"/>
        <v>26</v>
      </c>
      <c r="V81" s="238">
        <f t="shared" si="23"/>
        <v>12</v>
      </c>
      <c r="W81" s="239">
        <f t="shared" si="23"/>
        <v>225</v>
      </c>
      <c r="X81" s="239">
        <f t="shared" si="23"/>
        <v>12</v>
      </c>
      <c r="Y81" s="239">
        <f t="shared" si="23"/>
        <v>170</v>
      </c>
      <c r="Z81" s="246">
        <f t="shared" si="23"/>
        <v>30</v>
      </c>
      <c r="AA81" s="245">
        <f t="shared" si="23"/>
        <v>24</v>
      </c>
      <c r="AB81" s="238">
        <f t="shared" si="23"/>
        <v>13</v>
      </c>
      <c r="AC81" s="239">
        <f t="shared" si="23"/>
        <v>215</v>
      </c>
      <c r="AD81" s="239">
        <f t="shared" si="23"/>
        <v>12</v>
      </c>
      <c r="AE81" s="239">
        <f t="shared" si="23"/>
        <v>200</v>
      </c>
      <c r="AF81" s="246">
        <f t="shared" si="23"/>
        <v>30</v>
      </c>
      <c r="AG81" s="247">
        <f t="shared" si="23"/>
        <v>25</v>
      </c>
      <c r="AH81" s="240">
        <f t="shared" si="23"/>
        <v>68</v>
      </c>
      <c r="AI81" s="239">
        <f>SUM(AI68,AI80)</f>
        <v>1181</v>
      </c>
      <c r="AJ81" s="239">
        <f t="shared" si="23"/>
        <v>43</v>
      </c>
      <c r="AK81" s="239">
        <f t="shared" si="23"/>
        <v>985</v>
      </c>
      <c r="AL81" s="246">
        <f>SUM(AL68,AL80)</f>
        <v>150</v>
      </c>
      <c r="AM81" s="248">
        <f>SUM(AM68,AM80)</f>
        <v>111</v>
      </c>
    </row>
    <row r="82" spans="1:39" ht="15.75" customHeight="1" thickTop="1">
      <c r="A82" s="219" t="s">
        <v>28</v>
      </c>
      <c r="B82" s="220"/>
      <c r="C82" s="340" t="s">
        <v>29</v>
      </c>
      <c r="D82" s="1029"/>
      <c r="E82" s="1030"/>
      <c r="F82" s="1030"/>
      <c r="G82" s="1030"/>
      <c r="H82" s="1030"/>
      <c r="I82" s="1030"/>
      <c r="J82" s="1030"/>
      <c r="K82" s="1030"/>
      <c r="L82" s="1030"/>
      <c r="M82" s="1030"/>
      <c r="N82" s="1030"/>
      <c r="O82" s="1030"/>
      <c r="P82" s="1030"/>
      <c r="Q82" s="1030"/>
      <c r="R82" s="1030"/>
      <c r="S82" s="1030"/>
      <c r="T82" s="1030"/>
      <c r="U82" s="1030"/>
      <c r="V82" s="1030"/>
      <c r="W82" s="1030"/>
      <c r="X82" s="1030"/>
      <c r="Y82" s="1030"/>
      <c r="Z82" s="1030"/>
      <c r="AA82" s="1030"/>
      <c r="AB82" s="1030"/>
      <c r="AC82" s="1030"/>
      <c r="AD82" s="1030"/>
      <c r="AE82" s="1030"/>
      <c r="AF82" s="1030"/>
      <c r="AG82" s="1030"/>
      <c r="AH82" s="1030"/>
      <c r="AI82" s="1030"/>
      <c r="AJ82" s="1030"/>
      <c r="AK82" s="1030"/>
      <c r="AL82" s="1030"/>
      <c r="AM82" s="1031"/>
    </row>
    <row r="83" spans="1:39" s="32" customFormat="1" ht="15.75" customHeight="1">
      <c r="A83" s="759" t="s">
        <v>280</v>
      </c>
      <c r="B83" s="194" t="s">
        <v>22</v>
      </c>
      <c r="C83" s="183" t="s">
        <v>450</v>
      </c>
      <c r="D83" s="165"/>
      <c r="E83" s="221"/>
      <c r="F83" s="167"/>
      <c r="G83" s="221"/>
      <c r="H83" s="167"/>
      <c r="I83" s="222"/>
      <c r="J83" s="264">
        <v>2</v>
      </c>
      <c r="K83" s="221">
        <v>30</v>
      </c>
      <c r="L83" s="267">
        <v>2</v>
      </c>
      <c r="M83" s="221">
        <v>30</v>
      </c>
      <c r="N83" s="267">
        <v>3</v>
      </c>
      <c r="O83" s="222" t="s">
        <v>18</v>
      </c>
      <c r="P83" s="165"/>
      <c r="Q83" s="221"/>
      <c r="R83" s="167"/>
      <c r="S83" s="221"/>
      <c r="T83" s="167"/>
      <c r="U83" s="222"/>
      <c r="V83" s="165">
        <v>1</v>
      </c>
      <c r="W83" s="221">
        <v>15</v>
      </c>
      <c r="X83" s="167">
        <v>1</v>
      </c>
      <c r="Y83" s="221">
        <v>15</v>
      </c>
      <c r="Z83" s="167">
        <v>3</v>
      </c>
      <c r="AA83" s="222" t="s">
        <v>18</v>
      </c>
      <c r="AB83" s="165"/>
      <c r="AC83" s="221"/>
      <c r="AD83" s="167"/>
      <c r="AE83" s="221"/>
      <c r="AF83" s="167"/>
      <c r="AG83" s="222"/>
      <c r="AH83" s="223">
        <f>SUM(AG83,D83,J83,P83,V83,AB83)</f>
        <v>3</v>
      </c>
      <c r="AI83" s="221">
        <f aca="true" t="shared" si="24" ref="AI83:AJ85">SUM(E83,K83,Q83,W83,AC83)</f>
        <v>45</v>
      </c>
      <c r="AJ83" s="224">
        <f t="shared" si="24"/>
        <v>3</v>
      </c>
      <c r="AK83" s="221">
        <f>SUM(M83,G83,S83,Y83,AE83)</f>
        <v>45</v>
      </c>
      <c r="AL83" s="224">
        <f>SUM(H83,N83,T83,Z83,AF83)</f>
        <v>6</v>
      </c>
      <c r="AM83" s="13">
        <f>SUM(AH83,AJ83)</f>
        <v>6</v>
      </c>
    </row>
    <row r="84" spans="1:39" s="32" customFormat="1" ht="15.75" customHeight="1">
      <c r="A84" s="218" t="s">
        <v>282</v>
      </c>
      <c r="B84" s="194" t="s">
        <v>22</v>
      </c>
      <c r="C84" s="183" t="s">
        <v>89</v>
      </c>
      <c r="D84" s="165"/>
      <c r="E84" s="221"/>
      <c r="F84" s="167"/>
      <c r="G84" s="221"/>
      <c r="H84" s="167"/>
      <c r="I84" s="222"/>
      <c r="J84" s="165">
        <v>1</v>
      </c>
      <c r="K84" s="221">
        <v>15</v>
      </c>
      <c r="L84" s="167">
        <v>1</v>
      </c>
      <c r="M84" s="221">
        <v>15</v>
      </c>
      <c r="N84" s="167">
        <v>3</v>
      </c>
      <c r="O84" s="806" t="s">
        <v>17</v>
      </c>
      <c r="P84" s="165">
        <v>1</v>
      </c>
      <c r="Q84" s="221">
        <v>15</v>
      </c>
      <c r="R84" s="167">
        <v>1</v>
      </c>
      <c r="S84" s="221">
        <v>15</v>
      </c>
      <c r="T84" s="167">
        <v>3</v>
      </c>
      <c r="U84" s="806" t="s">
        <v>17</v>
      </c>
      <c r="V84" s="165">
        <v>1</v>
      </c>
      <c r="W84" s="221">
        <v>15</v>
      </c>
      <c r="X84" s="167">
        <v>1</v>
      </c>
      <c r="Y84" s="221">
        <v>15</v>
      </c>
      <c r="Z84" s="167">
        <v>3</v>
      </c>
      <c r="AA84" s="222" t="s">
        <v>17</v>
      </c>
      <c r="AB84" s="165">
        <v>1</v>
      </c>
      <c r="AC84" s="221">
        <v>15</v>
      </c>
      <c r="AD84" s="167">
        <v>1</v>
      </c>
      <c r="AE84" s="221">
        <v>15</v>
      </c>
      <c r="AF84" s="167">
        <v>3</v>
      </c>
      <c r="AG84" s="806" t="s">
        <v>17</v>
      </c>
      <c r="AH84" s="223">
        <f>SUM(AG84,D84,J84,P84,V84,AB84)</f>
        <v>4</v>
      </c>
      <c r="AI84" s="221">
        <f t="shared" si="24"/>
        <v>60</v>
      </c>
      <c r="AJ84" s="224">
        <f t="shared" si="24"/>
        <v>4</v>
      </c>
      <c r="AK84" s="221">
        <f>SUM(M84,G84,S84,Y84,AE84)</f>
        <v>60</v>
      </c>
      <c r="AL84" s="224">
        <f>SUM(H84,N84,T84,Z84,AF84)</f>
        <v>12</v>
      </c>
      <c r="AM84" s="13">
        <f>SUM(AH84,AJ84)</f>
        <v>8</v>
      </c>
    </row>
    <row r="85" spans="1:39" s="32" customFormat="1" ht="15.75" customHeight="1">
      <c r="A85" s="218" t="s">
        <v>283</v>
      </c>
      <c r="B85" s="194" t="s">
        <v>22</v>
      </c>
      <c r="C85" s="184" t="s">
        <v>402</v>
      </c>
      <c r="D85" s="165"/>
      <c r="E85" s="225"/>
      <c r="F85" s="167"/>
      <c r="G85" s="225"/>
      <c r="H85" s="167"/>
      <c r="I85" s="226"/>
      <c r="J85" s="165">
        <v>1</v>
      </c>
      <c r="K85" s="225">
        <v>15</v>
      </c>
      <c r="L85" s="167">
        <v>1</v>
      </c>
      <c r="M85" s="225">
        <v>15</v>
      </c>
      <c r="N85" s="167">
        <v>3</v>
      </c>
      <c r="O85" s="807" t="s">
        <v>17</v>
      </c>
      <c r="P85" s="165">
        <v>1</v>
      </c>
      <c r="Q85" s="225">
        <v>15</v>
      </c>
      <c r="R85" s="167">
        <v>1</v>
      </c>
      <c r="S85" s="225">
        <v>15</v>
      </c>
      <c r="T85" s="167">
        <v>3</v>
      </c>
      <c r="U85" s="807" t="s">
        <v>17</v>
      </c>
      <c r="V85" s="165">
        <v>1</v>
      </c>
      <c r="W85" s="225">
        <v>15</v>
      </c>
      <c r="X85" s="167">
        <v>1</v>
      </c>
      <c r="Y85" s="225">
        <v>15</v>
      </c>
      <c r="Z85" s="167">
        <v>3</v>
      </c>
      <c r="AA85" s="226" t="s">
        <v>17</v>
      </c>
      <c r="AB85" s="165">
        <v>1</v>
      </c>
      <c r="AC85" s="225">
        <v>15</v>
      </c>
      <c r="AD85" s="167">
        <v>1</v>
      </c>
      <c r="AE85" s="225">
        <v>15</v>
      </c>
      <c r="AF85" s="167">
        <v>3</v>
      </c>
      <c r="AG85" s="807" t="s">
        <v>17</v>
      </c>
      <c r="AH85" s="223">
        <f>SUM(AG85,D85,J85,P85,V85,AB85)</f>
        <v>4</v>
      </c>
      <c r="AI85" s="221">
        <f t="shared" si="24"/>
        <v>60</v>
      </c>
      <c r="AJ85" s="224">
        <f t="shared" si="24"/>
        <v>4</v>
      </c>
      <c r="AK85" s="221">
        <f>SUM(M85,G85,S85,Y85,AE85)</f>
        <v>60</v>
      </c>
      <c r="AL85" s="224">
        <f>SUM(H85,N85,T85,Z85,AF85)</f>
        <v>12</v>
      </c>
      <c r="AM85" s="13">
        <f>SUM(AH85,AJ85)</f>
        <v>8</v>
      </c>
    </row>
    <row r="86" spans="1:39" s="32" customFormat="1" ht="15.75" customHeight="1">
      <c r="A86" s="218" t="s">
        <v>251</v>
      </c>
      <c r="B86" s="198" t="s">
        <v>22</v>
      </c>
      <c r="C86" s="184" t="s">
        <v>298</v>
      </c>
      <c r="D86" s="165"/>
      <c r="E86" s="225"/>
      <c r="F86" s="167"/>
      <c r="G86" s="225"/>
      <c r="H86" s="167"/>
      <c r="I86" s="226"/>
      <c r="J86" s="165">
        <v>1</v>
      </c>
      <c r="K86" s="225">
        <v>15</v>
      </c>
      <c r="L86" s="167">
        <v>1</v>
      </c>
      <c r="M86" s="225">
        <v>15</v>
      </c>
      <c r="N86" s="167">
        <v>3</v>
      </c>
      <c r="O86" s="807" t="s">
        <v>17</v>
      </c>
      <c r="P86" s="165">
        <v>1</v>
      </c>
      <c r="Q86" s="225">
        <v>15</v>
      </c>
      <c r="R86" s="167">
        <v>1</v>
      </c>
      <c r="S86" s="225">
        <v>15</v>
      </c>
      <c r="T86" s="167">
        <v>3</v>
      </c>
      <c r="U86" s="807" t="s">
        <v>17</v>
      </c>
      <c r="V86" s="165">
        <v>1</v>
      </c>
      <c r="W86" s="225">
        <v>15</v>
      </c>
      <c r="X86" s="167">
        <v>1</v>
      </c>
      <c r="Y86" s="225">
        <v>15</v>
      </c>
      <c r="Z86" s="167">
        <v>3</v>
      </c>
      <c r="AA86" s="226" t="s">
        <v>17</v>
      </c>
      <c r="AB86" s="165">
        <v>1</v>
      </c>
      <c r="AC86" s="225">
        <v>15</v>
      </c>
      <c r="AD86" s="167">
        <v>1</v>
      </c>
      <c r="AE86" s="225">
        <v>15</v>
      </c>
      <c r="AF86" s="167">
        <v>3</v>
      </c>
      <c r="AG86" s="807" t="s">
        <v>17</v>
      </c>
      <c r="AH86" s="223">
        <f>SUM(AG86,D86,J86,P86,V86,AB86)</f>
        <v>4</v>
      </c>
      <c r="AI86" s="221">
        <f>SUM(E86,K86,Q86,W86,AC86)</f>
        <v>60</v>
      </c>
      <c r="AJ86" s="224">
        <f>SUM(F86,L86,R86,X86,AD86)</f>
        <v>4</v>
      </c>
      <c r="AK86" s="221">
        <f>SUM(M86,G86,S86,Y86,AE86)</f>
        <v>60</v>
      </c>
      <c r="AL86" s="224">
        <f>SUM(H86,N86,T86,Z86,AF86)</f>
        <v>12</v>
      </c>
      <c r="AM86" s="13">
        <f>SUM(AH86,AJ86)</f>
        <v>8</v>
      </c>
    </row>
    <row r="87" spans="1:39" s="32" customFormat="1" ht="15.75" customHeight="1" thickBot="1">
      <c r="A87" s="218" t="s">
        <v>299</v>
      </c>
      <c r="B87" s="198" t="s">
        <v>22</v>
      </c>
      <c r="C87" s="184" t="s">
        <v>300</v>
      </c>
      <c r="D87" s="165"/>
      <c r="E87" s="225"/>
      <c r="F87" s="167"/>
      <c r="G87" s="225"/>
      <c r="H87" s="167"/>
      <c r="I87" s="226"/>
      <c r="J87" s="165">
        <v>1</v>
      </c>
      <c r="K87" s="225">
        <v>15</v>
      </c>
      <c r="L87" s="167">
        <v>1</v>
      </c>
      <c r="M87" s="225">
        <v>15</v>
      </c>
      <c r="N87" s="167">
        <v>3</v>
      </c>
      <c r="O87" s="807" t="s">
        <v>17</v>
      </c>
      <c r="P87" s="165">
        <v>1</v>
      </c>
      <c r="Q87" s="225">
        <v>15</v>
      </c>
      <c r="R87" s="167">
        <v>1</v>
      </c>
      <c r="S87" s="225">
        <v>15</v>
      </c>
      <c r="T87" s="167">
        <v>3</v>
      </c>
      <c r="U87" s="807" t="s">
        <v>17</v>
      </c>
      <c r="V87" s="165">
        <v>1</v>
      </c>
      <c r="W87" s="225">
        <v>15</v>
      </c>
      <c r="X87" s="167">
        <v>1</v>
      </c>
      <c r="Y87" s="225">
        <v>15</v>
      </c>
      <c r="Z87" s="167">
        <v>3</v>
      </c>
      <c r="AA87" s="226" t="s">
        <v>17</v>
      </c>
      <c r="AB87" s="165">
        <v>1</v>
      </c>
      <c r="AC87" s="225">
        <v>15</v>
      </c>
      <c r="AD87" s="167">
        <v>1</v>
      </c>
      <c r="AE87" s="225">
        <v>15</v>
      </c>
      <c r="AF87" s="167">
        <v>3</v>
      </c>
      <c r="AG87" s="807" t="s">
        <v>17</v>
      </c>
      <c r="AH87" s="223">
        <f>SUM(AG87,D87,J87,P87,V87,AB87)</f>
        <v>4</v>
      </c>
      <c r="AI87" s="221">
        <f>SUM(E87,K87,Q87,W87,AC87)</f>
        <v>60</v>
      </c>
      <c r="AJ87" s="224">
        <f>SUM(F87,L87,R87,X87,AD87)</f>
        <v>4</v>
      </c>
      <c r="AK87" s="221">
        <f>SUM(M87,G87,S87,Y87,AE87)</f>
        <v>60</v>
      </c>
      <c r="AL87" s="224">
        <f>SUM(H87,N87,T87,Z87,AF87)</f>
        <v>12</v>
      </c>
      <c r="AM87" s="13">
        <f>SUM(AH87,AJ87)</f>
        <v>8</v>
      </c>
    </row>
    <row r="88" spans="1:39" s="32" customFormat="1" ht="9.75" customHeight="1" thickBot="1" thickTop="1">
      <c r="A88" s="965"/>
      <c r="B88" s="966"/>
      <c r="C88" s="966"/>
      <c r="D88" s="966"/>
      <c r="E88" s="966"/>
      <c r="F88" s="966"/>
      <c r="G88" s="966"/>
      <c r="H88" s="966"/>
      <c r="I88" s="966"/>
      <c r="J88" s="966"/>
      <c r="K88" s="966"/>
      <c r="L88" s="966"/>
      <c r="M88" s="966"/>
      <c r="N88" s="966"/>
      <c r="O88" s="966"/>
      <c r="P88" s="966"/>
      <c r="Q88" s="966"/>
      <c r="R88" s="966"/>
      <c r="S88" s="966"/>
      <c r="T88" s="966"/>
      <c r="U88" s="966"/>
      <c r="V88" s="966"/>
      <c r="W88" s="966"/>
      <c r="X88" s="966"/>
      <c r="Y88" s="966"/>
      <c r="Z88" s="966"/>
      <c r="AA88" s="966"/>
      <c r="AB88" s="966"/>
      <c r="AC88" s="966"/>
      <c r="AD88" s="966"/>
      <c r="AE88" s="966"/>
      <c r="AF88" s="966"/>
      <c r="AG88" s="967"/>
      <c r="AH88" s="950"/>
      <c r="AI88" s="951"/>
      <c r="AJ88" s="951"/>
      <c r="AK88" s="951"/>
      <c r="AL88" s="951"/>
      <c r="AM88" s="952"/>
    </row>
    <row r="89" spans="1:39" s="32" customFormat="1" ht="15.75" customHeight="1" thickBot="1" thickTop="1">
      <c r="A89" s="344" t="s">
        <v>290</v>
      </c>
      <c r="B89" s="102" t="s">
        <v>218</v>
      </c>
      <c r="C89" s="103" t="s">
        <v>30</v>
      </c>
      <c r="D89" s="968" t="s">
        <v>403</v>
      </c>
      <c r="E89" s="969"/>
      <c r="F89" s="969"/>
      <c r="G89" s="969"/>
      <c r="H89" s="969"/>
      <c r="I89" s="969"/>
      <c r="J89" s="969"/>
      <c r="K89" s="969"/>
      <c r="L89" s="969"/>
      <c r="M89" s="969"/>
      <c r="N89" s="969"/>
      <c r="O89" s="969"/>
      <c r="P89" s="969"/>
      <c r="Q89" s="969"/>
      <c r="R89" s="969"/>
      <c r="S89" s="969"/>
      <c r="T89" s="969"/>
      <c r="U89" s="969"/>
      <c r="V89" s="969"/>
      <c r="W89" s="969"/>
      <c r="X89" s="969"/>
      <c r="Y89" s="969"/>
      <c r="Z89" s="969"/>
      <c r="AA89" s="969"/>
      <c r="AB89" s="969"/>
      <c r="AC89" s="969"/>
      <c r="AD89" s="969"/>
      <c r="AE89" s="969"/>
      <c r="AF89" s="969"/>
      <c r="AG89" s="970"/>
      <c r="AH89" s="953"/>
      <c r="AI89" s="954"/>
      <c r="AJ89" s="954"/>
      <c r="AK89" s="954"/>
      <c r="AL89" s="954"/>
      <c r="AM89" s="955"/>
    </row>
    <row r="90" spans="1:39" s="32" customFormat="1" ht="9.75" customHeight="1" thickBot="1" thickTop="1">
      <c r="A90" s="965"/>
      <c r="B90" s="966"/>
      <c r="C90" s="966"/>
      <c r="D90" s="966"/>
      <c r="E90" s="966"/>
      <c r="F90" s="966"/>
      <c r="G90" s="966"/>
      <c r="H90" s="966"/>
      <c r="I90" s="966"/>
      <c r="J90" s="966"/>
      <c r="K90" s="966"/>
      <c r="L90" s="966"/>
      <c r="M90" s="966"/>
      <c r="N90" s="966"/>
      <c r="O90" s="966"/>
      <c r="P90" s="966"/>
      <c r="Q90" s="966"/>
      <c r="R90" s="966"/>
      <c r="S90" s="966"/>
      <c r="T90" s="966"/>
      <c r="U90" s="966"/>
      <c r="V90" s="966"/>
      <c r="W90" s="966"/>
      <c r="X90" s="966"/>
      <c r="Y90" s="966"/>
      <c r="Z90" s="966"/>
      <c r="AA90" s="966"/>
      <c r="AB90" s="966"/>
      <c r="AC90" s="966"/>
      <c r="AD90" s="966"/>
      <c r="AE90" s="966"/>
      <c r="AF90" s="966"/>
      <c r="AG90" s="967"/>
      <c r="AH90" s="956"/>
      <c r="AI90" s="957"/>
      <c r="AJ90" s="957"/>
      <c r="AK90" s="957"/>
      <c r="AL90" s="957"/>
      <c r="AM90" s="958"/>
    </row>
    <row r="91" spans="1:39" s="32" customFormat="1" ht="15.75" customHeight="1" thickTop="1">
      <c r="A91" s="962" t="s">
        <v>31</v>
      </c>
      <c r="B91" s="963"/>
      <c r="C91" s="963"/>
      <c r="D91" s="963"/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964"/>
      <c r="AH91" s="122"/>
      <c r="AI91" s="33"/>
      <c r="AJ91" s="33"/>
      <c r="AK91" s="33"/>
      <c r="AL91" s="33"/>
      <c r="AM91" s="34"/>
    </row>
    <row r="92" spans="1:39" s="32" customFormat="1" ht="15.75" customHeight="1">
      <c r="A92" s="35"/>
      <c r="B92" s="27"/>
      <c r="C92" s="36" t="s">
        <v>32</v>
      </c>
      <c r="D92" s="37"/>
      <c r="E92" s="38"/>
      <c r="F92" s="38"/>
      <c r="G92" s="38"/>
      <c r="H92" s="12"/>
      <c r="I92" s="39">
        <f>IF(COUNTIF(I11:I79,"A")=0,"",(COUNTIF(I11:I79,"A")))</f>
        <v>1</v>
      </c>
      <c r="J92" s="40"/>
      <c r="K92" s="38"/>
      <c r="L92" s="38"/>
      <c r="M92" s="38"/>
      <c r="N92" s="12"/>
      <c r="O92" s="39">
        <v>1</v>
      </c>
      <c r="P92" s="38"/>
      <c r="Q92" s="38"/>
      <c r="R92" s="38"/>
      <c r="S92" s="38"/>
      <c r="T92" s="12"/>
      <c r="U92" s="37">
        <v>2</v>
      </c>
      <c r="V92" s="40"/>
      <c r="W92" s="38"/>
      <c r="X92" s="38"/>
      <c r="Y92" s="38"/>
      <c r="Z92" s="12"/>
      <c r="AA92" s="39">
        <v>2</v>
      </c>
      <c r="AB92" s="38"/>
      <c r="AC92" s="38"/>
      <c r="AD92" s="38"/>
      <c r="AE92" s="38"/>
      <c r="AF92" s="12"/>
      <c r="AG92" s="37">
        <v>2</v>
      </c>
      <c r="AH92" s="123"/>
      <c r="AI92" s="41"/>
      <c r="AJ92" s="41"/>
      <c r="AK92" s="41"/>
      <c r="AL92" s="42"/>
      <c r="AM92" s="43">
        <f>IF(SUM(D92:AG92)=0,"",SUM(D92:AG92))</f>
        <v>8</v>
      </c>
    </row>
    <row r="93" spans="1:39" s="32" customFormat="1" ht="15.75" customHeight="1">
      <c r="A93" s="35"/>
      <c r="B93" s="27"/>
      <c r="C93" s="36" t="s">
        <v>33</v>
      </c>
      <c r="D93" s="37"/>
      <c r="E93" s="38"/>
      <c r="F93" s="38"/>
      <c r="G93" s="38"/>
      <c r="H93" s="12"/>
      <c r="I93" s="39">
        <v>2</v>
      </c>
      <c r="J93" s="40"/>
      <c r="K93" s="38"/>
      <c r="L93" s="38"/>
      <c r="M93" s="38"/>
      <c r="N93" s="12"/>
      <c r="O93" s="39">
        <v>2</v>
      </c>
      <c r="P93" s="38"/>
      <c r="Q93" s="38"/>
      <c r="R93" s="38"/>
      <c r="S93" s="38"/>
      <c r="T93" s="12"/>
      <c r="U93" s="37">
        <f>IF(COUNTIF(U11:U79,"B")=0,"",(COUNTIF(U11:U79,"B")))</f>
        <v>2</v>
      </c>
      <c r="V93" s="40"/>
      <c r="W93" s="38"/>
      <c r="X93" s="38"/>
      <c r="Y93" s="38"/>
      <c r="Z93" s="12"/>
      <c r="AA93" s="39">
        <f>IF(COUNTIF(AA11:AA79,"B")=0,"",(COUNTIF(AA11:AA79,"B")))</f>
        <v>2</v>
      </c>
      <c r="AB93" s="38"/>
      <c r="AC93" s="38"/>
      <c r="AD93" s="38"/>
      <c r="AE93" s="38"/>
      <c r="AF93" s="12"/>
      <c r="AG93" s="37">
        <f>IF(COUNTIF(AG11:AG79,"B")=0,"",(COUNTIF(AG11:AG79,"B")))</f>
      </c>
      <c r="AH93" s="123"/>
      <c r="AI93" s="41"/>
      <c r="AJ93" s="41"/>
      <c r="AK93" s="41"/>
      <c r="AL93" s="42"/>
      <c r="AM93" s="43">
        <f aca="true" t="shared" si="25" ref="AM93:AM104">IF(SUM(D93:AG93)=0,"",SUM(D93:AG93))</f>
        <v>8</v>
      </c>
    </row>
    <row r="94" spans="1:39" s="32" customFormat="1" ht="15.75" customHeight="1">
      <c r="A94" s="35"/>
      <c r="B94" s="27"/>
      <c r="C94" s="36" t="s">
        <v>34</v>
      </c>
      <c r="D94" s="37"/>
      <c r="E94" s="38"/>
      <c r="F94" s="38"/>
      <c r="G94" s="38"/>
      <c r="H94" s="12"/>
      <c r="I94" s="39">
        <v>5</v>
      </c>
      <c r="J94" s="40"/>
      <c r="K94" s="38"/>
      <c r="L94" s="38"/>
      <c r="M94" s="38"/>
      <c r="N94" s="12"/>
      <c r="O94" s="39"/>
      <c r="P94" s="38"/>
      <c r="Q94" s="38"/>
      <c r="R94" s="38"/>
      <c r="S94" s="38"/>
      <c r="T94" s="12"/>
      <c r="U94" s="37"/>
      <c r="V94" s="40"/>
      <c r="W94" s="38"/>
      <c r="X94" s="38"/>
      <c r="Y94" s="38"/>
      <c r="Z94" s="12"/>
      <c r="AA94" s="39">
        <f>IF(COUNTIF(AA11:AA79,"F")=0,"",(COUNTIF(AA11:AA79,"F")))</f>
      </c>
      <c r="AB94" s="38"/>
      <c r="AC94" s="38"/>
      <c r="AD94" s="38"/>
      <c r="AE94" s="38"/>
      <c r="AF94" s="12"/>
      <c r="AG94" s="37">
        <f>IF(COUNTIF(AG11:AG79,"F")=0,"",(COUNTIF(AG11:AG79,"F")))</f>
      </c>
      <c r="AH94" s="123"/>
      <c r="AI94" s="41"/>
      <c r="AJ94" s="41"/>
      <c r="AK94" s="41"/>
      <c r="AL94" s="42"/>
      <c r="AM94" s="43">
        <f t="shared" si="25"/>
        <v>5</v>
      </c>
    </row>
    <row r="95" spans="1:39" s="32" customFormat="1" ht="15.75" customHeight="1">
      <c r="A95" s="35"/>
      <c r="B95" s="27"/>
      <c r="C95" s="36" t="s">
        <v>35</v>
      </c>
      <c r="D95" s="37"/>
      <c r="E95" s="38"/>
      <c r="F95" s="38"/>
      <c r="G95" s="38"/>
      <c r="H95" s="12"/>
      <c r="I95" s="39"/>
      <c r="J95" s="40"/>
      <c r="K95" s="38"/>
      <c r="L95" s="38"/>
      <c r="M95" s="38"/>
      <c r="N95" s="12"/>
      <c r="O95" s="39"/>
      <c r="P95" s="38"/>
      <c r="Q95" s="38"/>
      <c r="R95" s="38"/>
      <c r="S95" s="38"/>
      <c r="T95" s="12"/>
      <c r="U95" s="37"/>
      <c r="V95" s="40"/>
      <c r="W95" s="38"/>
      <c r="X95" s="38"/>
      <c r="Y95" s="38"/>
      <c r="Z95" s="12"/>
      <c r="AA95" s="39">
        <f>IF(COUNTIF(AA11:AA79,"F(Z)")=0,"",(COUNTIF(AA11:AA79,"F(Z)")))</f>
      </c>
      <c r="AB95" s="38"/>
      <c r="AC95" s="38"/>
      <c r="AD95" s="38"/>
      <c r="AE95" s="38"/>
      <c r="AF95" s="12"/>
      <c r="AG95" s="37">
        <f>IF(COUNTIF(AG11:AG79,"F(Z)")=0,"",(COUNTIF(AG11:AG79,"F(Z)")))</f>
      </c>
      <c r="AH95" s="123"/>
      <c r="AI95" s="41"/>
      <c r="AJ95" s="41"/>
      <c r="AK95" s="41"/>
      <c r="AL95" s="42"/>
      <c r="AM95" s="43">
        <f t="shared" si="25"/>
      </c>
    </row>
    <row r="96" spans="1:39" s="32" customFormat="1" ht="15.75" customHeight="1">
      <c r="A96" s="35"/>
      <c r="B96" s="27"/>
      <c r="C96" s="36" t="s">
        <v>36</v>
      </c>
      <c r="D96" s="37"/>
      <c r="E96" s="38"/>
      <c r="F96" s="38"/>
      <c r="G96" s="38"/>
      <c r="H96" s="12"/>
      <c r="I96" s="39"/>
      <c r="J96" s="40"/>
      <c r="K96" s="38"/>
      <c r="L96" s="38"/>
      <c r="M96" s="38"/>
      <c r="N96" s="12"/>
      <c r="O96" s="39">
        <v>2</v>
      </c>
      <c r="P96" s="38"/>
      <c r="Q96" s="38"/>
      <c r="R96" s="38"/>
      <c r="S96" s="38"/>
      <c r="T96" s="12"/>
      <c r="U96" s="37">
        <v>5</v>
      </c>
      <c r="V96" s="40"/>
      <c r="W96" s="38"/>
      <c r="X96" s="38"/>
      <c r="Y96" s="38"/>
      <c r="Z96" s="12"/>
      <c r="AA96" s="39">
        <v>6</v>
      </c>
      <c r="AB96" s="38"/>
      <c r="AC96" s="38"/>
      <c r="AD96" s="38"/>
      <c r="AE96" s="38"/>
      <c r="AF96" s="12"/>
      <c r="AG96" s="37">
        <f>IF(COUNTIF(AG11:AG79,"G")=0,"",(COUNTIF(AG11:AG79,"G")))</f>
        <v>7</v>
      </c>
      <c r="AH96" s="123"/>
      <c r="AI96" s="41"/>
      <c r="AJ96" s="41"/>
      <c r="AK96" s="41"/>
      <c r="AL96" s="42"/>
      <c r="AM96" s="43">
        <f t="shared" si="25"/>
        <v>20</v>
      </c>
    </row>
    <row r="97" spans="1:39" s="32" customFormat="1" ht="15.75" customHeight="1">
      <c r="A97" s="35"/>
      <c r="B97" s="27"/>
      <c r="C97" s="36" t="s">
        <v>37</v>
      </c>
      <c r="D97" s="37"/>
      <c r="E97" s="38"/>
      <c r="F97" s="38"/>
      <c r="G97" s="38"/>
      <c r="H97" s="12"/>
      <c r="I97" s="39"/>
      <c r="J97" s="40"/>
      <c r="K97" s="38"/>
      <c r="L97" s="38"/>
      <c r="M97" s="38"/>
      <c r="N97" s="12"/>
      <c r="O97" s="39"/>
      <c r="P97" s="38"/>
      <c r="Q97" s="38"/>
      <c r="R97" s="38"/>
      <c r="S97" s="38"/>
      <c r="T97" s="12"/>
      <c r="U97" s="37"/>
      <c r="V97" s="40"/>
      <c r="W97" s="38"/>
      <c r="X97" s="38"/>
      <c r="Y97" s="38"/>
      <c r="Z97" s="12"/>
      <c r="AA97" s="39">
        <f>IF(COUNTIF(AA11:AA79,"G(Z)")=0,"",COUNTIF(AA11:AA79,"G(Z)"))</f>
      </c>
      <c r="AB97" s="38"/>
      <c r="AC97" s="38"/>
      <c r="AD97" s="38"/>
      <c r="AE97" s="38"/>
      <c r="AF97" s="12"/>
      <c r="AG97" s="37">
        <f>IF(COUNTIF(AG11:AG79,"G(Z)")=0,"",COUNTIF(AG11:AG79,"G(Z)"))</f>
      </c>
      <c r="AH97" s="123"/>
      <c r="AI97" s="41"/>
      <c r="AJ97" s="41"/>
      <c r="AK97" s="41"/>
      <c r="AL97" s="42"/>
      <c r="AM97" s="43">
        <f t="shared" si="25"/>
      </c>
    </row>
    <row r="98" spans="1:39" s="32" customFormat="1" ht="15.75" customHeight="1">
      <c r="A98" s="35"/>
      <c r="B98" s="27"/>
      <c r="C98" s="36" t="s">
        <v>38</v>
      </c>
      <c r="D98" s="37"/>
      <c r="E98" s="38"/>
      <c r="F98" s="38"/>
      <c r="G98" s="38"/>
      <c r="H98" s="12"/>
      <c r="I98" s="39">
        <v>1</v>
      </c>
      <c r="J98" s="40"/>
      <c r="K98" s="38"/>
      <c r="L98" s="38"/>
      <c r="M98" s="38"/>
      <c r="N98" s="12"/>
      <c r="O98" s="39">
        <v>5</v>
      </c>
      <c r="P98" s="38"/>
      <c r="Q98" s="38"/>
      <c r="R98" s="38"/>
      <c r="S98" s="38"/>
      <c r="T98" s="12"/>
      <c r="U98" s="37">
        <v>3</v>
      </c>
      <c r="V98" s="40"/>
      <c r="W98" s="38"/>
      <c r="X98" s="38"/>
      <c r="Y98" s="38"/>
      <c r="Z98" s="12"/>
      <c r="AA98" s="39">
        <f>IF(COUNTIF(AA11:AA79,"V")=0,"",COUNTIF(AA11:AA79,"V"))</f>
      </c>
      <c r="AB98" s="38"/>
      <c r="AC98" s="38"/>
      <c r="AD98" s="38"/>
      <c r="AE98" s="38"/>
      <c r="AF98" s="12"/>
      <c r="AG98" s="37">
        <v>1</v>
      </c>
      <c r="AH98" s="123"/>
      <c r="AI98" s="41"/>
      <c r="AJ98" s="41"/>
      <c r="AK98" s="41"/>
      <c r="AL98" s="42"/>
      <c r="AM98" s="43">
        <f t="shared" si="25"/>
        <v>10</v>
      </c>
    </row>
    <row r="99" spans="1:39" s="32" customFormat="1" ht="15.75" customHeight="1">
      <c r="A99" s="35"/>
      <c r="B99" s="27"/>
      <c r="C99" s="36" t="s">
        <v>39</v>
      </c>
      <c r="D99" s="37"/>
      <c r="E99" s="38"/>
      <c r="F99" s="38"/>
      <c r="G99" s="38"/>
      <c r="H99" s="12"/>
      <c r="I99" s="39"/>
      <c r="J99" s="40"/>
      <c r="K99" s="38"/>
      <c r="L99" s="38"/>
      <c r="M99" s="38"/>
      <c r="N99" s="12"/>
      <c r="O99" s="39"/>
      <c r="P99" s="38"/>
      <c r="Q99" s="38"/>
      <c r="R99" s="38"/>
      <c r="S99" s="38"/>
      <c r="T99" s="12"/>
      <c r="U99" s="37"/>
      <c r="V99" s="40"/>
      <c r="W99" s="38"/>
      <c r="X99" s="38"/>
      <c r="Y99" s="38"/>
      <c r="Z99" s="12"/>
      <c r="AA99" s="39">
        <f>IF(COUNTIF(AA11:AA79,"V(Z)")=0,"",(COUNTIF(AA11:AA79,"V(Z)")))</f>
      </c>
      <c r="AB99" s="38"/>
      <c r="AC99" s="38"/>
      <c r="AD99" s="38"/>
      <c r="AE99" s="38"/>
      <c r="AF99" s="12"/>
      <c r="AG99" s="37">
        <f>IF(COUNTIF(AG11:AG79,"V(Z)")=0,"",(COUNTIF(AG11:AG79,"V(Z)")))</f>
      </c>
      <c r="AH99" s="123"/>
      <c r="AI99" s="41"/>
      <c r="AJ99" s="41"/>
      <c r="AK99" s="41"/>
      <c r="AL99" s="42"/>
      <c r="AM99" s="43">
        <f t="shared" si="25"/>
      </c>
    </row>
    <row r="100" spans="1:39" s="32" customFormat="1" ht="15.75" customHeight="1">
      <c r="A100" s="35"/>
      <c r="B100" s="27"/>
      <c r="C100" s="36" t="s">
        <v>40</v>
      </c>
      <c r="D100" s="37"/>
      <c r="E100" s="38"/>
      <c r="F100" s="38"/>
      <c r="G100" s="38"/>
      <c r="H100" s="12"/>
      <c r="I100" s="39"/>
      <c r="J100" s="40"/>
      <c r="K100" s="38"/>
      <c r="L100" s="38"/>
      <c r="M100" s="38"/>
      <c r="N100" s="12"/>
      <c r="O100" s="39"/>
      <c r="P100" s="38"/>
      <c r="Q100" s="38"/>
      <c r="R100" s="38"/>
      <c r="S100" s="38"/>
      <c r="T100" s="12"/>
      <c r="U100" s="37"/>
      <c r="V100" s="40"/>
      <c r="W100" s="38"/>
      <c r="X100" s="38"/>
      <c r="Y100" s="38"/>
      <c r="Z100" s="12"/>
      <c r="AA100" s="39">
        <f>IF(COUNTIF(AA11:AA79,"AV")=0,"",COUNTIF(AA11:AA79,"AV"))</f>
      </c>
      <c r="AB100" s="38"/>
      <c r="AC100" s="38"/>
      <c r="AD100" s="38"/>
      <c r="AE100" s="38"/>
      <c r="AF100" s="12"/>
      <c r="AG100" s="37">
        <f>IF(COUNTIF(AG11:AG79,"AV")=0,"",COUNTIF(AG11:AG79,"AV"))</f>
      </c>
      <c r="AH100" s="123"/>
      <c r="AI100" s="41"/>
      <c r="AJ100" s="41"/>
      <c r="AK100" s="41"/>
      <c r="AL100" s="42"/>
      <c r="AM100" s="43">
        <f t="shared" si="25"/>
      </c>
    </row>
    <row r="101" spans="1:39" s="32" customFormat="1" ht="15.75" customHeight="1">
      <c r="A101" s="35"/>
      <c r="B101" s="27"/>
      <c r="C101" s="36" t="s">
        <v>41</v>
      </c>
      <c r="D101" s="37"/>
      <c r="E101" s="38"/>
      <c r="F101" s="38"/>
      <c r="G101" s="38"/>
      <c r="H101" s="12"/>
      <c r="I101" s="39"/>
      <c r="J101" s="40"/>
      <c r="K101" s="38"/>
      <c r="L101" s="38"/>
      <c r="M101" s="38"/>
      <c r="N101" s="12"/>
      <c r="O101" s="39"/>
      <c r="P101" s="38"/>
      <c r="Q101" s="38"/>
      <c r="R101" s="38"/>
      <c r="S101" s="38"/>
      <c r="T101" s="12"/>
      <c r="U101" s="37"/>
      <c r="V101" s="40"/>
      <c r="W101" s="38"/>
      <c r="X101" s="38"/>
      <c r="Y101" s="38"/>
      <c r="Z101" s="12"/>
      <c r="AA101" s="39">
        <f>IF(COUNTIF(AA11:AA79,"KO")=0,"",COUNTIF(AA11:AA79,"KO"))</f>
      </c>
      <c r="AB101" s="38"/>
      <c r="AC101" s="38"/>
      <c r="AD101" s="38"/>
      <c r="AE101" s="38"/>
      <c r="AF101" s="12"/>
      <c r="AG101" s="37">
        <f>IF(COUNTIF(AG11:AG79,"KO")=0,"",COUNTIF(AG11:AG79,"KO"))</f>
      </c>
      <c r="AH101" s="123"/>
      <c r="AI101" s="41"/>
      <c r="AJ101" s="41"/>
      <c r="AK101" s="41"/>
      <c r="AL101" s="42"/>
      <c r="AM101" s="43">
        <f t="shared" si="25"/>
      </c>
    </row>
    <row r="102" spans="1:39" s="32" customFormat="1" ht="15.75" customHeight="1">
      <c r="A102" s="35"/>
      <c r="B102" s="44"/>
      <c r="C102" s="44" t="s">
        <v>42</v>
      </c>
      <c r="D102" s="45"/>
      <c r="E102" s="46"/>
      <c r="F102" s="46"/>
      <c r="G102" s="46"/>
      <c r="H102" s="47"/>
      <c r="I102" s="39">
        <v>1</v>
      </c>
      <c r="J102" s="48"/>
      <c r="K102" s="46"/>
      <c r="L102" s="46"/>
      <c r="M102" s="46"/>
      <c r="N102" s="47"/>
      <c r="O102" s="39"/>
      <c r="P102" s="46"/>
      <c r="Q102" s="46"/>
      <c r="R102" s="46"/>
      <c r="S102" s="46"/>
      <c r="T102" s="47"/>
      <c r="U102" s="37">
        <v>1</v>
      </c>
      <c r="V102" s="48"/>
      <c r="W102" s="46"/>
      <c r="X102" s="46"/>
      <c r="Y102" s="46"/>
      <c r="Z102" s="47"/>
      <c r="AA102" s="39">
        <v>1</v>
      </c>
      <c r="AB102" s="46"/>
      <c r="AC102" s="46"/>
      <c r="AD102" s="46"/>
      <c r="AE102" s="46"/>
      <c r="AF102" s="47"/>
      <c r="AG102" s="37">
        <v>3</v>
      </c>
      <c r="AH102" s="123"/>
      <c r="AI102" s="41"/>
      <c r="AJ102" s="41"/>
      <c r="AK102" s="41"/>
      <c r="AL102" s="42"/>
      <c r="AM102" s="43">
        <f t="shared" si="25"/>
        <v>6</v>
      </c>
    </row>
    <row r="103" spans="1:39" s="32" customFormat="1" ht="15.75" customHeight="1">
      <c r="A103" s="35"/>
      <c r="B103" s="44"/>
      <c r="C103" s="44" t="s">
        <v>43</v>
      </c>
      <c r="D103" s="45"/>
      <c r="E103" s="46"/>
      <c r="F103" s="46"/>
      <c r="G103" s="46"/>
      <c r="H103" s="47"/>
      <c r="I103" s="39"/>
      <c r="J103" s="48"/>
      <c r="K103" s="46"/>
      <c r="L103" s="46"/>
      <c r="M103" s="46"/>
      <c r="N103" s="47"/>
      <c r="O103" s="39"/>
      <c r="P103" s="46"/>
      <c r="Q103" s="46"/>
      <c r="R103" s="46"/>
      <c r="S103" s="46"/>
      <c r="T103" s="47"/>
      <c r="U103" s="37"/>
      <c r="V103" s="48"/>
      <c r="W103" s="46"/>
      <c r="X103" s="46"/>
      <c r="Y103" s="46"/>
      <c r="Z103" s="47"/>
      <c r="AA103" s="39">
        <f>IF(COUNTIF(AA11:AA79,"Z")=0,"",COUNTIF(AA11:AA79,"Z"))</f>
      </c>
      <c r="AB103" s="46"/>
      <c r="AC103" s="46"/>
      <c r="AD103" s="46"/>
      <c r="AE103" s="46"/>
      <c r="AF103" s="47"/>
      <c r="AG103" s="37">
        <f>IF(COUNTIF(AG11:AG79,"Z")=0,"",COUNTIF(AG11:AG79,"Z"))</f>
        <v>1</v>
      </c>
      <c r="AH103" s="123"/>
      <c r="AI103" s="41"/>
      <c r="AJ103" s="41"/>
      <c r="AK103" s="41"/>
      <c r="AL103" s="42"/>
      <c r="AM103" s="43">
        <f t="shared" si="25"/>
        <v>1</v>
      </c>
    </row>
    <row r="104" spans="1:39" s="32" customFormat="1" ht="15.75" customHeight="1">
      <c r="A104" s="35"/>
      <c r="B104" s="44"/>
      <c r="C104" s="49" t="s">
        <v>44</v>
      </c>
      <c r="D104" s="45"/>
      <c r="E104" s="46"/>
      <c r="F104" s="46"/>
      <c r="G104" s="46"/>
      <c r="H104" s="47"/>
      <c r="I104" s="39"/>
      <c r="J104" s="46"/>
      <c r="K104" s="46"/>
      <c r="L104" s="46"/>
      <c r="M104" s="46"/>
      <c r="N104" s="47"/>
      <c r="O104" s="39"/>
      <c r="P104" s="46"/>
      <c r="Q104" s="46"/>
      <c r="R104" s="46"/>
      <c r="S104" s="46"/>
      <c r="T104" s="47"/>
      <c r="U104" s="39"/>
      <c r="V104" s="46"/>
      <c r="W104" s="46"/>
      <c r="X104" s="46"/>
      <c r="Y104" s="46"/>
      <c r="Z104" s="47"/>
      <c r="AA104" s="39"/>
      <c r="AB104" s="46"/>
      <c r="AC104" s="46"/>
      <c r="AD104" s="46"/>
      <c r="AE104" s="46"/>
      <c r="AF104" s="47"/>
      <c r="AG104" s="37"/>
      <c r="AH104" s="123"/>
      <c r="AI104" s="41"/>
      <c r="AJ104" s="41"/>
      <c r="AK104" s="41"/>
      <c r="AL104" s="42"/>
      <c r="AM104" s="43">
        <f t="shared" si="25"/>
      </c>
    </row>
    <row r="105" spans="1:39" s="32" customFormat="1" ht="15.75" customHeight="1">
      <c r="A105" s="35"/>
      <c r="B105" s="44"/>
      <c r="C105" s="95" t="s">
        <v>45</v>
      </c>
      <c r="D105" s="45"/>
      <c r="E105" s="46"/>
      <c r="F105" s="46"/>
      <c r="G105" s="46"/>
      <c r="H105" s="47"/>
      <c r="I105" s="96">
        <f>IF(SUM(I92:I104)=0,"",SUM(I92:I104))</f>
        <v>10</v>
      </c>
      <c r="J105" s="97"/>
      <c r="K105" s="97"/>
      <c r="L105" s="97"/>
      <c r="M105" s="97"/>
      <c r="N105" s="98"/>
      <c r="O105" s="96">
        <f>IF(SUM(O92:O104)=0,"",SUM(O92:O104))</f>
        <v>10</v>
      </c>
      <c r="P105" s="97"/>
      <c r="Q105" s="97"/>
      <c r="R105" s="97"/>
      <c r="S105" s="97"/>
      <c r="T105" s="98"/>
      <c r="U105" s="96">
        <f>IF(SUM(U92:U104)=0,"",SUM(U92:U104))</f>
        <v>13</v>
      </c>
      <c r="V105" s="97"/>
      <c r="W105" s="97"/>
      <c r="X105" s="97"/>
      <c r="Y105" s="97"/>
      <c r="Z105" s="98"/>
      <c r="AA105" s="96">
        <f>IF(SUM(AA92:AA104)=0,"",SUM(AA92:AA104))</f>
        <v>11</v>
      </c>
      <c r="AB105" s="97"/>
      <c r="AC105" s="97"/>
      <c r="AD105" s="97"/>
      <c r="AE105" s="97"/>
      <c r="AF105" s="98"/>
      <c r="AG105" s="121">
        <f>IF(SUM(AG92:AG104)=0,"",SUM(AG92:AG104))</f>
        <v>14</v>
      </c>
      <c r="AH105" s="124"/>
      <c r="AI105" s="99"/>
      <c r="AJ105" s="99"/>
      <c r="AK105" s="99"/>
      <c r="AL105" s="100"/>
      <c r="AM105" s="101">
        <f>IF(SUM(D105:AG105)=0,"",SUM(D105:AG105))</f>
        <v>58</v>
      </c>
    </row>
    <row r="106" spans="1:39" s="32" customFormat="1" ht="15.75" customHeight="1">
      <c r="A106" s="947" t="s">
        <v>46</v>
      </c>
      <c r="B106" s="948"/>
      <c r="C106" s="948"/>
      <c r="D106" s="948"/>
      <c r="E106" s="948"/>
      <c r="F106" s="948"/>
      <c r="G106" s="948"/>
      <c r="H106" s="948"/>
      <c r="I106" s="948"/>
      <c r="J106" s="948"/>
      <c r="K106" s="948"/>
      <c r="L106" s="948"/>
      <c r="M106" s="948"/>
      <c r="N106" s="948"/>
      <c r="O106" s="948"/>
      <c r="P106" s="948"/>
      <c r="Q106" s="948"/>
      <c r="R106" s="948"/>
      <c r="S106" s="948"/>
      <c r="T106" s="948"/>
      <c r="U106" s="948"/>
      <c r="V106" s="948"/>
      <c r="W106" s="948"/>
      <c r="X106" s="948"/>
      <c r="Y106" s="948"/>
      <c r="Z106" s="948"/>
      <c r="AA106" s="948"/>
      <c r="AB106" s="948"/>
      <c r="AC106" s="948"/>
      <c r="AD106" s="948"/>
      <c r="AE106" s="948"/>
      <c r="AF106" s="948"/>
      <c r="AG106" s="949"/>
      <c r="AH106" s="935"/>
      <c r="AI106" s="936"/>
      <c r="AJ106" s="936"/>
      <c r="AK106" s="936"/>
      <c r="AL106" s="936"/>
      <c r="AM106" s="937"/>
    </row>
    <row r="107" spans="1:39" s="32" customFormat="1" ht="15.75" customHeight="1">
      <c r="A107" s="959" t="s">
        <v>436</v>
      </c>
      <c r="B107" s="960"/>
      <c r="C107" s="960"/>
      <c r="D107" s="960"/>
      <c r="E107" s="960"/>
      <c r="F107" s="960"/>
      <c r="G107" s="960"/>
      <c r="H107" s="960"/>
      <c r="I107" s="960"/>
      <c r="J107" s="960"/>
      <c r="K107" s="960"/>
      <c r="L107" s="960"/>
      <c r="M107" s="960"/>
      <c r="N107" s="960"/>
      <c r="O107" s="960"/>
      <c r="P107" s="960"/>
      <c r="Q107" s="960"/>
      <c r="R107" s="960"/>
      <c r="S107" s="960"/>
      <c r="T107" s="960"/>
      <c r="U107" s="960"/>
      <c r="V107" s="960"/>
      <c r="W107" s="960"/>
      <c r="X107" s="960"/>
      <c r="Y107" s="960"/>
      <c r="Z107" s="960"/>
      <c r="AA107" s="960"/>
      <c r="AB107" s="960"/>
      <c r="AC107" s="960"/>
      <c r="AD107" s="960"/>
      <c r="AE107" s="960"/>
      <c r="AF107" s="960"/>
      <c r="AG107" s="961"/>
      <c r="AH107" s="938"/>
      <c r="AI107" s="939"/>
      <c r="AJ107" s="939"/>
      <c r="AK107" s="939"/>
      <c r="AL107" s="939"/>
      <c r="AM107" s="940"/>
    </row>
    <row r="108" spans="1:39" s="32" customFormat="1" ht="15.75" customHeight="1">
      <c r="A108" s="959" t="s">
        <v>278</v>
      </c>
      <c r="B108" s="960"/>
      <c r="C108" s="960"/>
      <c r="D108" s="960"/>
      <c r="E108" s="960"/>
      <c r="F108" s="960"/>
      <c r="G108" s="960"/>
      <c r="H108" s="960"/>
      <c r="I108" s="960"/>
      <c r="J108" s="960"/>
      <c r="K108" s="960"/>
      <c r="L108" s="960"/>
      <c r="M108" s="960"/>
      <c r="N108" s="960"/>
      <c r="O108" s="960"/>
      <c r="P108" s="960"/>
      <c r="Q108" s="960"/>
      <c r="R108" s="960"/>
      <c r="S108" s="960"/>
      <c r="T108" s="960"/>
      <c r="U108" s="960"/>
      <c r="V108" s="960"/>
      <c r="W108" s="960"/>
      <c r="X108" s="960"/>
      <c r="Y108" s="960"/>
      <c r="Z108" s="960"/>
      <c r="AA108" s="960"/>
      <c r="AB108" s="960"/>
      <c r="AC108" s="960"/>
      <c r="AD108" s="960"/>
      <c r="AE108" s="960"/>
      <c r="AF108" s="960"/>
      <c r="AG108" s="961"/>
      <c r="AH108" s="938"/>
      <c r="AI108" s="939"/>
      <c r="AJ108" s="939"/>
      <c r="AK108" s="939"/>
      <c r="AL108" s="939"/>
      <c r="AM108" s="940"/>
    </row>
    <row r="109" spans="1:39" s="32" customFormat="1" ht="15.75" customHeight="1">
      <c r="A109" s="621" t="s">
        <v>87</v>
      </c>
      <c r="B109" s="622"/>
      <c r="C109" s="622"/>
      <c r="D109" s="622"/>
      <c r="E109" s="622"/>
      <c r="F109" s="622"/>
      <c r="G109" s="622"/>
      <c r="H109" s="622"/>
      <c r="I109" s="622"/>
      <c r="J109" s="622"/>
      <c r="K109" s="622"/>
      <c r="L109" s="622"/>
      <c r="M109" s="622"/>
      <c r="N109" s="622"/>
      <c r="O109" s="622"/>
      <c r="P109" s="622"/>
      <c r="Q109" s="622"/>
      <c r="R109" s="622"/>
      <c r="S109" s="622"/>
      <c r="T109" s="622"/>
      <c r="U109" s="622"/>
      <c r="V109" s="622"/>
      <c r="W109" s="622"/>
      <c r="X109" s="622"/>
      <c r="Y109" s="622"/>
      <c r="Z109" s="622"/>
      <c r="AA109" s="622"/>
      <c r="AB109" s="622"/>
      <c r="AC109" s="622"/>
      <c r="AD109" s="622"/>
      <c r="AE109" s="622"/>
      <c r="AF109" s="622"/>
      <c r="AG109" s="623"/>
      <c r="AH109" s="938"/>
      <c r="AI109" s="939"/>
      <c r="AJ109" s="939"/>
      <c r="AK109" s="939"/>
      <c r="AL109" s="939"/>
      <c r="AM109" s="940"/>
    </row>
    <row r="110" spans="1:39" s="32" customFormat="1" ht="15.75" customHeight="1">
      <c r="A110" s="959" t="s">
        <v>404</v>
      </c>
      <c r="B110" s="960"/>
      <c r="C110" s="960"/>
      <c r="D110" s="622"/>
      <c r="E110" s="622"/>
      <c r="F110" s="622"/>
      <c r="G110" s="622"/>
      <c r="H110" s="622"/>
      <c r="I110" s="622"/>
      <c r="J110" s="622"/>
      <c r="K110" s="622"/>
      <c r="L110" s="622"/>
      <c r="M110" s="622"/>
      <c r="N110" s="622"/>
      <c r="O110" s="622"/>
      <c r="P110" s="622"/>
      <c r="Q110" s="622"/>
      <c r="R110" s="622"/>
      <c r="S110" s="622"/>
      <c r="T110" s="622"/>
      <c r="U110" s="622"/>
      <c r="V110" s="622"/>
      <c r="W110" s="622"/>
      <c r="X110" s="622"/>
      <c r="Y110" s="622"/>
      <c r="Z110" s="622"/>
      <c r="AA110" s="622"/>
      <c r="AB110" s="622"/>
      <c r="AC110" s="622"/>
      <c r="AD110" s="622"/>
      <c r="AE110" s="622"/>
      <c r="AF110" s="622"/>
      <c r="AG110" s="623"/>
      <c r="AH110" s="938"/>
      <c r="AI110" s="939"/>
      <c r="AJ110" s="939"/>
      <c r="AK110" s="939"/>
      <c r="AL110" s="939"/>
      <c r="AM110" s="940"/>
    </row>
    <row r="111" spans="1:39" s="32" customFormat="1" ht="15.75" customHeight="1" thickBot="1">
      <c r="A111" s="944" t="s">
        <v>279</v>
      </c>
      <c r="B111" s="945"/>
      <c r="C111" s="945"/>
      <c r="D111" s="945"/>
      <c r="E111" s="945"/>
      <c r="F111" s="945"/>
      <c r="G111" s="945"/>
      <c r="H111" s="945"/>
      <c r="I111" s="945"/>
      <c r="J111" s="945"/>
      <c r="K111" s="945"/>
      <c r="L111" s="945"/>
      <c r="M111" s="945"/>
      <c r="N111" s="945"/>
      <c r="O111" s="945"/>
      <c r="P111" s="945"/>
      <c r="Q111" s="945"/>
      <c r="R111" s="945"/>
      <c r="S111" s="945"/>
      <c r="T111" s="945"/>
      <c r="U111" s="945"/>
      <c r="V111" s="945"/>
      <c r="W111" s="945"/>
      <c r="X111" s="945"/>
      <c r="Y111" s="945"/>
      <c r="Z111" s="945"/>
      <c r="AA111" s="945"/>
      <c r="AB111" s="945"/>
      <c r="AC111" s="945"/>
      <c r="AD111" s="945"/>
      <c r="AE111" s="945"/>
      <c r="AF111" s="945"/>
      <c r="AG111" s="946"/>
      <c r="AH111" s="941"/>
      <c r="AI111" s="942"/>
      <c r="AJ111" s="942"/>
      <c r="AK111" s="942"/>
      <c r="AL111" s="942"/>
      <c r="AM111" s="943"/>
    </row>
    <row r="112" spans="1:33" s="32" customFormat="1" ht="15.75" customHeight="1" thickTop="1">
      <c r="A112" s="50"/>
      <c r="B112" s="51"/>
      <c r="C112" s="5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</row>
    <row r="113" spans="1:33" s="32" customFormat="1" ht="15.75" customHeight="1">
      <c r="A113" s="50"/>
      <c r="B113" s="51"/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</row>
    <row r="114" spans="1:33" s="32" customFormat="1" ht="15.75" customHeight="1">
      <c r="A114" s="50"/>
      <c r="B114" s="51"/>
      <c r="C114" s="51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</row>
    <row r="115" spans="1:33" s="32" customFormat="1" ht="15.75" customHeight="1">
      <c r="A115" s="50"/>
      <c r="B115" s="51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</row>
    <row r="116" spans="1:33" s="32" customFormat="1" ht="15.75" customHeight="1">
      <c r="A116" s="50"/>
      <c r="B116" s="51"/>
      <c r="C116" s="51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</row>
    <row r="117" spans="1:33" s="32" customFormat="1" ht="15.75" customHeight="1">
      <c r="A117" s="50"/>
      <c r="B117" s="51"/>
      <c r="C117" s="51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348"/>
      <c r="AD117" s="52"/>
      <c r="AE117" s="52"/>
      <c r="AF117" s="52"/>
      <c r="AG117" s="52"/>
    </row>
    <row r="118" spans="1:33" s="32" customFormat="1" ht="15.75" customHeight="1">
      <c r="A118" s="50"/>
      <c r="B118" s="51"/>
      <c r="C118" s="51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3"/>
      <c r="C150" s="53"/>
    </row>
    <row r="151" spans="1:3" s="32" customFormat="1" ht="15.75" customHeight="1">
      <c r="A151" s="50"/>
      <c r="B151" s="53"/>
      <c r="C151" s="53"/>
    </row>
    <row r="152" spans="1:3" s="32" customFormat="1" ht="15.75" customHeight="1">
      <c r="A152" s="50"/>
      <c r="B152" s="53"/>
      <c r="C152" s="53"/>
    </row>
    <row r="153" spans="1:3" s="32" customFormat="1" ht="15.75" customHeight="1">
      <c r="A153" s="50"/>
      <c r="B153" s="53"/>
      <c r="C153" s="53"/>
    </row>
    <row r="154" spans="1:3" s="32" customFormat="1" ht="15.75" customHeight="1">
      <c r="A154" s="50"/>
      <c r="B154" s="53"/>
      <c r="C154" s="53"/>
    </row>
    <row r="155" spans="1:3" s="32" customFormat="1" ht="15.75" customHeight="1">
      <c r="A155" s="50"/>
      <c r="B155" s="53"/>
      <c r="C155" s="53"/>
    </row>
    <row r="156" spans="1:3" s="32" customFormat="1" ht="15.75" customHeight="1">
      <c r="A156" s="50"/>
      <c r="B156" s="53"/>
      <c r="C156" s="53"/>
    </row>
    <row r="157" spans="1:3" s="32" customFormat="1" ht="15.75" customHeight="1">
      <c r="A157" s="50"/>
      <c r="B157" s="53"/>
      <c r="C157" s="53"/>
    </row>
    <row r="158" spans="1:3" s="32" customFormat="1" ht="15.75" customHeight="1">
      <c r="A158" s="50"/>
      <c r="B158" s="53"/>
      <c r="C158" s="53"/>
    </row>
    <row r="159" spans="1:3" s="32" customFormat="1" ht="15.75" customHeight="1">
      <c r="A159" s="50"/>
      <c r="B159" s="53"/>
      <c r="C159" s="53"/>
    </row>
    <row r="160" spans="1:3" s="32" customFormat="1" ht="15.75" customHeight="1">
      <c r="A160" s="50"/>
      <c r="B160" s="53"/>
      <c r="C160" s="53"/>
    </row>
    <row r="161" spans="1:3" s="32" customFormat="1" ht="15.75" customHeight="1">
      <c r="A161" s="50"/>
      <c r="B161" s="53"/>
      <c r="C161" s="53"/>
    </row>
    <row r="162" spans="1:3" s="32" customFormat="1" ht="15.75" customHeight="1">
      <c r="A162" s="50"/>
      <c r="B162" s="53"/>
      <c r="C162" s="53"/>
    </row>
    <row r="163" spans="1:3" s="32" customFormat="1" ht="15.75" customHeight="1">
      <c r="A163" s="50"/>
      <c r="B163" s="53"/>
      <c r="C163" s="53"/>
    </row>
    <row r="164" spans="1:3" s="32" customFormat="1" ht="15.75" customHeight="1">
      <c r="A164" s="50"/>
      <c r="B164" s="53"/>
      <c r="C164" s="53"/>
    </row>
    <row r="165" spans="1:3" s="32" customFormat="1" ht="15.75" customHeight="1">
      <c r="A165" s="50"/>
      <c r="B165" s="53"/>
      <c r="C165" s="53"/>
    </row>
    <row r="166" spans="1:3" s="32" customFormat="1" ht="15.75" customHeight="1">
      <c r="A166" s="50"/>
      <c r="B166" s="53"/>
      <c r="C166" s="53"/>
    </row>
    <row r="167" spans="1:3" s="32" customFormat="1" ht="15.75" customHeight="1">
      <c r="A167" s="50"/>
      <c r="B167" s="53"/>
      <c r="C167" s="53"/>
    </row>
    <row r="168" spans="1:3" s="32" customFormat="1" ht="15.75" customHeight="1">
      <c r="A168" s="50"/>
      <c r="B168" s="53"/>
      <c r="C168" s="53"/>
    </row>
    <row r="169" spans="1:3" s="32" customFormat="1" ht="15.75" customHeight="1">
      <c r="A169" s="50"/>
      <c r="B169" s="53"/>
      <c r="C169" s="53"/>
    </row>
    <row r="170" spans="1:3" s="32" customFormat="1" ht="15.75" customHeight="1">
      <c r="A170" s="50"/>
      <c r="B170" s="53"/>
      <c r="C170" s="53"/>
    </row>
    <row r="171" spans="1:3" s="32" customFormat="1" ht="15.75" customHeight="1">
      <c r="A171" s="50"/>
      <c r="B171" s="53"/>
      <c r="C171" s="53"/>
    </row>
    <row r="172" spans="1:3" s="32" customFormat="1" ht="15.75" customHeight="1">
      <c r="A172" s="50"/>
      <c r="B172" s="53"/>
      <c r="C172" s="53"/>
    </row>
    <row r="173" spans="1:3" s="32" customFormat="1" ht="15.75" customHeight="1">
      <c r="A173" s="50"/>
      <c r="B173" s="53"/>
      <c r="C173" s="53"/>
    </row>
    <row r="174" spans="1:3" s="32" customFormat="1" ht="15.75" customHeight="1">
      <c r="A174" s="50"/>
      <c r="B174" s="53"/>
      <c r="C174" s="53"/>
    </row>
    <row r="175" spans="1:3" s="32" customFormat="1" ht="15.75" customHeight="1">
      <c r="A175" s="50"/>
      <c r="B175" s="54"/>
      <c r="C175" s="54"/>
    </row>
    <row r="176" spans="1:3" s="32" customFormat="1" ht="15.75" customHeight="1">
      <c r="A176" s="50"/>
      <c r="B176" s="54"/>
      <c r="C176" s="54"/>
    </row>
    <row r="177" spans="1:3" s="32" customFormat="1" ht="15.75" customHeight="1">
      <c r="A177" s="50"/>
      <c r="B177" s="54"/>
      <c r="C177" s="54"/>
    </row>
    <row r="178" spans="1:3" s="32" customFormat="1" ht="15.75" customHeight="1">
      <c r="A178" s="50"/>
      <c r="B178" s="54"/>
      <c r="C178" s="54"/>
    </row>
    <row r="179" spans="1:3" s="32" customFormat="1" ht="15.75" customHeight="1">
      <c r="A179" s="50"/>
      <c r="B179" s="54"/>
      <c r="C179" s="54"/>
    </row>
    <row r="180" spans="1:3" s="32" customFormat="1" ht="15.75" customHeight="1">
      <c r="A180" s="50"/>
      <c r="B180" s="54"/>
      <c r="C180" s="54"/>
    </row>
    <row r="181" spans="1:3" s="32" customFormat="1" ht="15.75" customHeight="1">
      <c r="A181" s="50"/>
      <c r="B181" s="54"/>
      <c r="C181" s="54"/>
    </row>
    <row r="182" spans="1:3" s="32" customFormat="1" ht="15.75" customHeight="1">
      <c r="A182" s="50"/>
      <c r="B182" s="54"/>
      <c r="C182" s="54"/>
    </row>
    <row r="183" spans="1:3" s="32" customFormat="1" ht="15.75" customHeight="1">
      <c r="A183" s="50"/>
      <c r="B183" s="54"/>
      <c r="C183" s="54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 customHeight="1">
      <c r="A193" s="55"/>
      <c r="B193" s="20"/>
      <c r="C193" s="20"/>
    </row>
    <row r="194" spans="1:3" ht="15.75" customHeight="1">
      <c r="A194" s="55"/>
      <c r="B194" s="20"/>
      <c r="C194" s="20"/>
    </row>
    <row r="195" spans="1:3" ht="15.75" customHeight="1">
      <c r="A195" s="55"/>
      <c r="B195" s="20"/>
      <c r="C195" s="20"/>
    </row>
    <row r="196" spans="1:3" ht="15.75" customHeight="1">
      <c r="A196" s="55"/>
      <c r="B196" s="20"/>
      <c r="C196" s="20"/>
    </row>
    <row r="197" spans="1:3" ht="15.75" customHeight="1">
      <c r="A197" s="55"/>
      <c r="B197" s="20"/>
      <c r="C197" s="20"/>
    </row>
    <row r="198" spans="1:3" ht="15.75" customHeight="1">
      <c r="A198" s="55"/>
      <c r="B198" s="20"/>
      <c r="C198" s="20"/>
    </row>
    <row r="199" spans="1:3" ht="15.75" customHeight="1">
      <c r="A199" s="55"/>
      <c r="B199" s="20"/>
      <c r="C199" s="20"/>
    </row>
    <row r="200" spans="1:3" ht="15.75" customHeight="1">
      <c r="A200" s="55"/>
      <c r="B200" s="20"/>
      <c r="C200" s="20"/>
    </row>
    <row r="201" spans="1:3" ht="15.75" customHeight="1">
      <c r="A201" s="55"/>
      <c r="B201" s="20"/>
      <c r="C201" s="20"/>
    </row>
    <row r="202" spans="1:3" ht="15.75" customHeight="1">
      <c r="A202" s="55"/>
      <c r="B202" s="20"/>
      <c r="C202" s="20"/>
    </row>
    <row r="203" spans="1:3" ht="15.75" customHeight="1">
      <c r="A203" s="55"/>
      <c r="B203" s="20"/>
      <c r="C203" s="20"/>
    </row>
    <row r="204" spans="1:3" ht="15.75" customHeight="1">
      <c r="A204" s="55"/>
      <c r="B204" s="20"/>
      <c r="C204" s="20"/>
    </row>
    <row r="205" spans="1:3" ht="15.75" customHeight="1">
      <c r="A205" s="55"/>
      <c r="B205" s="20"/>
      <c r="C205" s="20"/>
    </row>
    <row r="206" spans="1:3" ht="15.75" customHeight="1">
      <c r="A206" s="55"/>
      <c r="B206" s="20"/>
      <c r="C206" s="20"/>
    </row>
    <row r="207" spans="1:3" ht="15.75" customHeight="1">
      <c r="A207" s="55"/>
      <c r="B207" s="20"/>
      <c r="C207" s="20"/>
    </row>
    <row r="208" spans="1:3" ht="15.75" customHeight="1">
      <c r="A208" s="55"/>
      <c r="B208" s="20"/>
      <c r="C208" s="20"/>
    </row>
    <row r="209" spans="1:3" ht="15.75" customHeight="1">
      <c r="A209" s="55"/>
      <c r="B209" s="20"/>
      <c r="C209" s="20"/>
    </row>
    <row r="210" spans="1:3" ht="15.75" customHeight="1">
      <c r="A210" s="55"/>
      <c r="B210" s="20"/>
      <c r="C210" s="20"/>
    </row>
    <row r="211" spans="1:3" ht="15.75" customHeight="1">
      <c r="A211" s="55"/>
      <c r="B211" s="20"/>
      <c r="C211" s="20"/>
    </row>
    <row r="212" spans="1:3" ht="15.75" customHeight="1">
      <c r="A212" s="55"/>
      <c r="B212" s="20"/>
      <c r="C212" s="20"/>
    </row>
    <row r="213" spans="1:3" ht="15.75" customHeight="1">
      <c r="A213" s="55"/>
      <c r="B213" s="20"/>
      <c r="C213" s="20"/>
    </row>
    <row r="214" spans="1:3" ht="15.75" customHeight="1">
      <c r="A214" s="55"/>
      <c r="B214" s="20"/>
      <c r="C214" s="20"/>
    </row>
    <row r="215" spans="1:3" ht="15.75" customHeight="1">
      <c r="A215" s="55"/>
      <c r="B215" s="20"/>
      <c r="C215" s="20"/>
    </row>
    <row r="216" spans="1:3" ht="15.75" customHeight="1">
      <c r="A216" s="55"/>
      <c r="B216" s="20"/>
      <c r="C216" s="20"/>
    </row>
    <row r="217" spans="1:3" ht="15.75" customHeight="1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  <row r="256" spans="1:3" ht="15.75">
      <c r="A256" s="55"/>
      <c r="B256" s="20"/>
      <c r="C256" s="20"/>
    </row>
    <row r="257" spans="1:3" ht="15.75">
      <c r="A257" s="55"/>
      <c r="B257" s="20"/>
      <c r="C257" s="20"/>
    </row>
    <row r="258" spans="1:3" ht="15.75">
      <c r="A258" s="55"/>
      <c r="B258" s="20"/>
      <c r="C258" s="20"/>
    </row>
    <row r="259" spans="1:3" ht="15.75">
      <c r="A259" s="55"/>
      <c r="B259" s="20"/>
      <c r="C259" s="20"/>
    </row>
    <row r="260" spans="1:3" ht="15.75">
      <c r="A260" s="55"/>
      <c r="B260" s="20"/>
      <c r="C260" s="20"/>
    </row>
    <row r="261" spans="1:3" ht="15.75">
      <c r="A261" s="55"/>
      <c r="B261" s="20"/>
      <c r="C261" s="20"/>
    </row>
    <row r="262" spans="1:3" ht="15.75">
      <c r="A262" s="55"/>
      <c r="B262" s="20"/>
      <c r="C262" s="20"/>
    </row>
    <row r="263" spans="1:3" ht="15.75">
      <c r="A263" s="55"/>
      <c r="B263" s="20"/>
      <c r="C263" s="20"/>
    </row>
    <row r="264" spans="1:3" ht="15.75">
      <c r="A264" s="55"/>
      <c r="B264" s="20"/>
      <c r="C264" s="20"/>
    </row>
    <row r="265" spans="1:3" ht="15.75">
      <c r="A265" s="55"/>
      <c r="B265" s="20"/>
      <c r="C265" s="20"/>
    </row>
    <row r="266" spans="1:3" ht="15.75">
      <c r="A266" s="55"/>
      <c r="B266" s="20"/>
      <c r="C266" s="20"/>
    </row>
    <row r="267" spans="1:3" ht="15.75">
      <c r="A267" s="55"/>
      <c r="B267" s="20"/>
      <c r="C267" s="20"/>
    </row>
    <row r="268" spans="1:3" ht="15.75">
      <c r="A268" s="55"/>
      <c r="B268" s="20"/>
      <c r="C268" s="20"/>
    </row>
    <row r="269" spans="1:3" ht="15.75">
      <c r="A269" s="55"/>
      <c r="B269" s="20"/>
      <c r="C269" s="20"/>
    </row>
    <row r="270" spans="1:3" ht="15.75">
      <c r="A270" s="55"/>
      <c r="B270" s="20"/>
      <c r="C270" s="20"/>
    </row>
    <row r="271" spans="1:3" ht="15.75">
      <c r="A271" s="55"/>
      <c r="B271" s="20"/>
      <c r="C271" s="20"/>
    </row>
    <row r="272" spans="1:3" ht="15.75">
      <c r="A272" s="55"/>
      <c r="B272" s="20"/>
      <c r="C272" s="20"/>
    </row>
    <row r="273" spans="1:3" ht="15.75">
      <c r="A273" s="55"/>
      <c r="B273" s="20"/>
      <c r="C273" s="20"/>
    </row>
    <row r="274" spans="1:3" ht="15.75">
      <c r="A274" s="55"/>
      <c r="B274" s="20"/>
      <c r="C274" s="20"/>
    </row>
    <row r="275" spans="1:3" ht="15.75">
      <c r="A275" s="55"/>
      <c r="B275" s="20"/>
      <c r="C275" s="20"/>
    </row>
    <row r="276" spans="1:3" ht="15.75">
      <c r="A276" s="55"/>
      <c r="B276" s="20"/>
      <c r="C276" s="20"/>
    </row>
    <row r="277" spans="1:3" ht="15.75">
      <c r="A277" s="55"/>
      <c r="B277" s="20"/>
      <c r="C277" s="20"/>
    </row>
    <row r="278" spans="1:3" ht="15.75">
      <c r="A278" s="55"/>
      <c r="B278" s="20"/>
      <c r="C278" s="20"/>
    </row>
    <row r="279" spans="1:3" ht="15.75">
      <c r="A279" s="55"/>
      <c r="B279" s="20"/>
      <c r="C279" s="20"/>
    </row>
    <row r="280" spans="1:3" ht="15.75">
      <c r="A280" s="55"/>
      <c r="B280" s="20"/>
      <c r="C280" s="20"/>
    </row>
  </sheetData>
  <sheetProtection selectLockedCells="1"/>
  <mergeCells count="58">
    <mergeCell ref="A110:C110"/>
    <mergeCell ref="T8:T9"/>
    <mergeCell ref="P8:Q8"/>
    <mergeCell ref="D10:AM11"/>
    <mergeCell ref="D82:AM82"/>
    <mergeCell ref="D34:AM34"/>
    <mergeCell ref="D57:AM57"/>
    <mergeCell ref="D52:AM52"/>
    <mergeCell ref="D48:AM49"/>
    <mergeCell ref="D69:AM69"/>
    <mergeCell ref="U8:U9"/>
    <mergeCell ref="AL8:AL9"/>
    <mergeCell ref="AM8:AM9"/>
    <mergeCell ref="V8:W8"/>
    <mergeCell ref="AD8:AE8"/>
    <mergeCell ref="AF8:AF9"/>
    <mergeCell ref="AB8:AC8"/>
    <mergeCell ref="AA8:AA9"/>
    <mergeCell ref="A1:AM1"/>
    <mergeCell ref="A2:AM2"/>
    <mergeCell ref="A3:AM3"/>
    <mergeCell ref="A4:AM4"/>
    <mergeCell ref="AB7:AG7"/>
    <mergeCell ref="D8:E8"/>
    <mergeCell ref="X8:Y8"/>
    <mergeCell ref="AH8:AI8"/>
    <mergeCell ref="Z8:Z9"/>
    <mergeCell ref="F8:G8"/>
    <mergeCell ref="A5:AM5"/>
    <mergeCell ref="V7:AA7"/>
    <mergeCell ref="C6:C9"/>
    <mergeCell ref="N8:N9"/>
    <mergeCell ref="B6:B9"/>
    <mergeCell ref="A6:A9"/>
    <mergeCell ref="AH6:AM7"/>
    <mergeCell ref="AJ8:AK8"/>
    <mergeCell ref="H8:H9"/>
    <mergeCell ref="J7:O7"/>
    <mergeCell ref="D18:AM18"/>
    <mergeCell ref="D6:AG6"/>
    <mergeCell ref="J8:K8"/>
    <mergeCell ref="L8:M8"/>
    <mergeCell ref="D7:I7"/>
    <mergeCell ref="P7:U7"/>
    <mergeCell ref="AG8:AG9"/>
    <mergeCell ref="R8:S8"/>
    <mergeCell ref="I8:I9"/>
    <mergeCell ref="O8:O9"/>
    <mergeCell ref="AH106:AM111"/>
    <mergeCell ref="A111:AG111"/>
    <mergeCell ref="A106:AG106"/>
    <mergeCell ref="AH88:AM90"/>
    <mergeCell ref="A108:AG108"/>
    <mergeCell ref="A91:AG91"/>
    <mergeCell ref="A88:AG88"/>
    <mergeCell ref="A90:AG90"/>
    <mergeCell ref="A107:AG107"/>
    <mergeCell ref="D89:AG8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8" scale="55" r:id="rId2"/>
  <headerFooter alignWithMargins="0">
    <oddHeader>&amp;R&amp;"Arial,Normál"&amp;12 1. számú melléklet a  ............. alapképzési szak tantervéhez</oddHeader>
    <oddFooter>&amp;R&amp;Z&amp;F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BB257"/>
  <sheetViews>
    <sheetView zoomScale="73" zoomScaleNormal="73" zoomScaleSheetLayoutView="100" zoomScalePageLayoutView="0" workbookViewId="0" topLeftCell="A1">
      <pane ySplit="9" topLeftCell="A28" activePane="bottomLeft" state="frozen"/>
      <selection pane="topLeft" activeCell="A1" sqref="A1"/>
      <selection pane="bottomLeft" activeCell="U39" sqref="U39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9" width="4.66015625" style="1" customWidth="1"/>
    <col min="10" max="10" width="5.33203125" style="1" customWidth="1"/>
    <col min="11" max="11" width="6.66015625" style="1" customWidth="1"/>
    <col min="12" max="12" width="4.66015625" style="1" customWidth="1"/>
    <col min="13" max="14" width="5.66015625" style="1" customWidth="1"/>
    <col min="15" max="15" width="7" style="1" customWidth="1"/>
    <col min="16" max="16" width="4.66015625" style="1" customWidth="1"/>
    <col min="17" max="17" width="6.66015625" style="1" customWidth="1"/>
    <col min="18" max="18" width="4.66015625" style="1" customWidth="1"/>
    <col min="19" max="19" width="5.66015625" style="1" customWidth="1"/>
    <col min="20" max="20" width="5.33203125" style="1" customWidth="1"/>
    <col min="21" max="21" width="7.33203125" style="1" customWidth="1"/>
    <col min="22" max="22" width="4.66015625" style="1" customWidth="1"/>
    <col min="23" max="23" width="6.66015625" style="1" customWidth="1"/>
    <col min="24" max="24" width="4.66015625" style="1" customWidth="1"/>
    <col min="25" max="26" width="5.66015625" style="1" customWidth="1"/>
    <col min="27" max="27" width="7.33203125" style="1" customWidth="1"/>
    <col min="28" max="28" width="5.66015625" style="1" customWidth="1"/>
    <col min="29" max="29" width="8" style="1" customWidth="1"/>
    <col min="30" max="30" width="5.66015625" style="1" customWidth="1"/>
    <col min="31" max="31" width="8" style="1" customWidth="1"/>
    <col min="32" max="32" width="5" style="1" bestFit="1" customWidth="1"/>
    <col min="33" max="33" width="6.66015625" style="1" customWidth="1"/>
    <col min="34" max="37" width="10.66015625" style="1" customWidth="1"/>
    <col min="38" max="38" width="25" style="1" customWidth="1"/>
    <col min="39" max="16384" width="10.66015625" style="1" customWidth="1"/>
  </cols>
  <sheetData>
    <row r="1" spans="1:54" ht="21.75" customHeight="1">
      <c r="A1" s="1012" t="s">
        <v>0</v>
      </c>
      <c r="B1" s="1012"/>
      <c r="C1" s="1012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1013" t="s">
        <v>127</v>
      </c>
      <c r="B2" s="1013"/>
      <c r="C2" s="1013"/>
      <c r="D2" s="1071"/>
      <c r="E2" s="1071"/>
      <c r="F2" s="1071"/>
      <c r="G2" s="1071"/>
      <c r="H2" s="1071"/>
      <c r="I2" s="1071"/>
      <c r="J2" s="1071"/>
      <c r="K2" s="1071"/>
      <c r="L2" s="1071"/>
      <c r="M2" s="1071"/>
      <c r="N2" s="1071"/>
      <c r="O2" s="1071"/>
      <c r="P2" s="1071"/>
      <c r="Q2" s="1071"/>
      <c r="R2" s="1071"/>
      <c r="S2" s="1071"/>
      <c r="T2" s="1071"/>
      <c r="U2" s="1071"/>
      <c r="V2" s="1071"/>
      <c r="W2" s="1071"/>
      <c r="X2" s="1071"/>
      <c r="Y2" s="1071"/>
      <c r="Z2" s="1071"/>
      <c r="AA2" s="1071"/>
      <c r="AB2" s="1071"/>
      <c r="AC2" s="1071"/>
      <c r="AD2" s="1071"/>
      <c r="AE2" s="1071"/>
      <c r="AF2" s="1071"/>
      <c r="AG2" s="1071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59" t="s">
        <v>386</v>
      </c>
      <c r="B3" s="1059"/>
      <c r="C3" s="1059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61" t="s">
        <v>596</v>
      </c>
      <c r="B4" s="1061"/>
      <c r="C4" s="1061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1062"/>
      <c r="AC4" s="1062"/>
      <c r="AD4" s="1062"/>
      <c r="AE4" s="1062"/>
      <c r="AF4" s="1062"/>
      <c r="AG4" s="1062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988" t="s">
        <v>1</v>
      </c>
      <c r="B5" s="988"/>
      <c r="C5" s="988"/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0"/>
      <c r="U5" s="1080"/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080"/>
      <c r="AG5" s="1080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41" t="s">
        <v>2</v>
      </c>
      <c r="B6" s="1049" t="s">
        <v>3</v>
      </c>
      <c r="C6" s="1067" t="s">
        <v>4</v>
      </c>
      <c r="D6" s="1064" t="s">
        <v>5</v>
      </c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5"/>
      <c r="Z6" s="1065"/>
      <c r="AA6" s="1066"/>
      <c r="AB6" s="1075" t="s">
        <v>66</v>
      </c>
      <c r="AC6" s="1075"/>
      <c r="AD6" s="1075"/>
      <c r="AE6" s="1075"/>
      <c r="AF6" s="1075"/>
      <c r="AG6" s="1076"/>
    </row>
    <row r="7" spans="1:33" ht="15.75" customHeight="1">
      <c r="A7" s="1042"/>
      <c r="B7" s="1050"/>
      <c r="C7" s="1068"/>
      <c r="D7" s="1054" t="s">
        <v>10</v>
      </c>
      <c r="E7" s="1055"/>
      <c r="F7" s="1055"/>
      <c r="G7" s="1055"/>
      <c r="H7" s="1055"/>
      <c r="I7" s="1056"/>
      <c r="J7" s="1054" t="s">
        <v>47</v>
      </c>
      <c r="K7" s="1055"/>
      <c r="L7" s="1055"/>
      <c r="M7" s="1055"/>
      <c r="N7" s="1055"/>
      <c r="O7" s="1056"/>
      <c r="P7" s="1054" t="s">
        <v>48</v>
      </c>
      <c r="Q7" s="1055"/>
      <c r="R7" s="1055"/>
      <c r="S7" s="1055"/>
      <c r="T7" s="1055"/>
      <c r="U7" s="1056"/>
      <c r="V7" s="1054" t="s">
        <v>49</v>
      </c>
      <c r="W7" s="1055"/>
      <c r="X7" s="1055"/>
      <c r="Y7" s="1055"/>
      <c r="Z7" s="1055"/>
      <c r="AA7" s="1056"/>
      <c r="AB7" s="1077" t="s">
        <v>50</v>
      </c>
      <c r="AC7" s="1055"/>
      <c r="AD7" s="1055"/>
      <c r="AE7" s="1055"/>
      <c r="AF7" s="1055"/>
      <c r="AG7" s="1078"/>
    </row>
    <row r="8" spans="1:39" ht="15.75" customHeight="1" thickBot="1">
      <c r="A8" s="1042"/>
      <c r="B8" s="1050"/>
      <c r="C8" s="1068"/>
      <c r="D8" s="1057" t="s">
        <v>11</v>
      </c>
      <c r="E8" s="1057"/>
      <c r="F8" s="1058" t="s">
        <v>12</v>
      </c>
      <c r="G8" s="1058"/>
      <c r="H8" s="1052" t="s">
        <v>13</v>
      </c>
      <c r="I8" s="1053" t="s">
        <v>72</v>
      </c>
      <c r="J8" s="1057" t="s">
        <v>11</v>
      </c>
      <c r="K8" s="1057"/>
      <c r="L8" s="1058" t="s">
        <v>12</v>
      </c>
      <c r="M8" s="1058"/>
      <c r="N8" s="1052" t="s">
        <v>13</v>
      </c>
      <c r="O8" s="1053" t="s">
        <v>72</v>
      </c>
      <c r="P8" s="1057" t="s">
        <v>11</v>
      </c>
      <c r="Q8" s="1057"/>
      <c r="R8" s="1058" t="s">
        <v>12</v>
      </c>
      <c r="S8" s="1058"/>
      <c r="T8" s="1052" t="s">
        <v>13</v>
      </c>
      <c r="U8" s="1053" t="s">
        <v>72</v>
      </c>
      <c r="V8" s="1057" t="s">
        <v>11</v>
      </c>
      <c r="W8" s="1057"/>
      <c r="X8" s="1058" t="s">
        <v>12</v>
      </c>
      <c r="Y8" s="1058"/>
      <c r="Z8" s="1052" t="s">
        <v>13</v>
      </c>
      <c r="AA8" s="1063" t="s">
        <v>72</v>
      </c>
      <c r="AB8" s="1079" t="s">
        <v>11</v>
      </c>
      <c r="AC8" s="1057"/>
      <c r="AD8" s="1058" t="s">
        <v>12</v>
      </c>
      <c r="AE8" s="1058"/>
      <c r="AF8" s="1052" t="s">
        <v>13</v>
      </c>
      <c r="AG8" s="1074" t="s">
        <v>69</v>
      </c>
      <c r="AI8" s="20"/>
      <c r="AJ8" s="20"/>
      <c r="AK8" s="20"/>
      <c r="AL8" s="20"/>
      <c r="AM8" s="20"/>
    </row>
    <row r="9" spans="1:39" ht="79.5" customHeight="1" thickBot="1">
      <c r="A9" s="1043"/>
      <c r="B9" s="1051"/>
      <c r="C9" s="1069"/>
      <c r="D9" s="3" t="s">
        <v>67</v>
      </c>
      <c r="E9" s="2" t="s">
        <v>68</v>
      </c>
      <c r="F9" s="4" t="s">
        <v>67</v>
      </c>
      <c r="G9" s="2" t="s">
        <v>68</v>
      </c>
      <c r="H9" s="1052"/>
      <c r="I9" s="1053"/>
      <c r="J9" s="3" t="s">
        <v>67</v>
      </c>
      <c r="K9" s="2" t="s">
        <v>68</v>
      </c>
      <c r="L9" s="4" t="s">
        <v>67</v>
      </c>
      <c r="M9" s="2" t="s">
        <v>68</v>
      </c>
      <c r="N9" s="1052"/>
      <c r="O9" s="1053"/>
      <c r="P9" s="3" t="s">
        <v>67</v>
      </c>
      <c r="Q9" s="2" t="s">
        <v>68</v>
      </c>
      <c r="R9" s="4" t="s">
        <v>67</v>
      </c>
      <c r="S9" s="2" t="s">
        <v>68</v>
      </c>
      <c r="T9" s="1052"/>
      <c r="U9" s="1053"/>
      <c r="V9" s="3" t="s">
        <v>67</v>
      </c>
      <c r="W9" s="2" t="s">
        <v>68</v>
      </c>
      <c r="X9" s="4" t="s">
        <v>67</v>
      </c>
      <c r="Y9" s="2" t="s">
        <v>68</v>
      </c>
      <c r="Z9" s="1052"/>
      <c r="AA9" s="1063"/>
      <c r="AB9" s="114" t="s">
        <v>67</v>
      </c>
      <c r="AC9" s="2" t="s">
        <v>68</v>
      </c>
      <c r="AD9" s="4" t="s">
        <v>67</v>
      </c>
      <c r="AE9" s="2" t="s">
        <v>68</v>
      </c>
      <c r="AF9" s="1052"/>
      <c r="AG9" s="1074"/>
      <c r="AI9" s="20"/>
      <c r="AJ9" s="20"/>
      <c r="AK9" s="20"/>
      <c r="AL9" s="20"/>
      <c r="AM9" s="20"/>
    </row>
    <row r="10" spans="1:39" ht="21.75" customHeight="1" thickBot="1">
      <c r="A10" s="292"/>
      <c r="B10" s="300"/>
      <c r="C10" s="125" t="s">
        <v>63</v>
      </c>
      <c r="D10" s="140"/>
      <c r="E10" s="141"/>
      <c r="F10" s="141"/>
      <c r="G10" s="141"/>
      <c r="H10" s="141"/>
      <c r="I10" s="142"/>
      <c r="J10" s="60" t="s">
        <v>126</v>
      </c>
      <c r="K10" s="12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3"/>
      <c r="AC10" s="141"/>
      <c r="AD10" s="141"/>
      <c r="AE10" s="141"/>
      <c r="AF10" s="141"/>
      <c r="AG10" s="144"/>
      <c r="AH10" s="130"/>
      <c r="AI10" s="20"/>
      <c r="AJ10" s="20"/>
      <c r="AK10" s="20"/>
      <c r="AL10" s="20"/>
      <c r="AM10" s="20"/>
    </row>
    <row r="11" spans="1:39" ht="15.75" customHeight="1">
      <c r="A11" s="293" t="s">
        <v>51</v>
      </c>
      <c r="B11" s="301"/>
      <c r="C11" s="61" t="s">
        <v>52</v>
      </c>
      <c r="D11" s="1084"/>
      <c r="E11" s="1085"/>
      <c r="F11" s="1085"/>
      <c r="G11" s="1085"/>
      <c r="H11" s="1085"/>
      <c r="I11" s="1085"/>
      <c r="J11" s="1085"/>
      <c r="K11" s="1085"/>
      <c r="L11" s="1085"/>
      <c r="M11" s="1085"/>
      <c r="N11" s="1085"/>
      <c r="O11" s="1085"/>
      <c r="P11" s="1085"/>
      <c r="Q11" s="1085"/>
      <c r="R11" s="1085"/>
      <c r="S11" s="1085"/>
      <c r="T11" s="1085"/>
      <c r="U11" s="1085"/>
      <c r="V11" s="1085"/>
      <c r="W11" s="1085"/>
      <c r="X11" s="1085"/>
      <c r="Y11" s="1085"/>
      <c r="Z11" s="1085"/>
      <c r="AA11" s="1085"/>
      <c r="AB11" s="1085"/>
      <c r="AC11" s="1085"/>
      <c r="AD11" s="1085"/>
      <c r="AE11" s="1085"/>
      <c r="AF11" s="1085"/>
      <c r="AG11" s="1086"/>
      <c r="AI11" s="20"/>
      <c r="AJ11" s="20"/>
      <c r="AK11" s="20"/>
      <c r="AL11" s="20"/>
      <c r="AM11" s="20"/>
    </row>
    <row r="12" spans="1:39" ht="15.75" customHeight="1">
      <c r="A12" s="293"/>
      <c r="B12" s="301"/>
      <c r="C12" s="277" t="s">
        <v>129</v>
      </c>
      <c r="D12" s="1087"/>
      <c r="E12" s="1088"/>
      <c r="F12" s="1088"/>
      <c r="G12" s="1088"/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8"/>
      <c r="S12" s="1088"/>
      <c r="T12" s="1088"/>
      <c r="U12" s="1088"/>
      <c r="V12" s="1088"/>
      <c r="W12" s="1088"/>
      <c r="X12" s="1088"/>
      <c r="Y12" s="1088"/>
      <c r="Z12" s="1088"/>
      <c r="AA12" s="1088"/>
      <c r="AB12" s="1088"/>
      <c r="AC12" s="1088"/>
      <c r="AD12" s="1088"/>
      <c r="AE12" s="1088"/>
      <c r="AF12" s="1088"/>
      <c r="AG12" s="1089"/>
      <c r="AI12" s="20"/>
      <c r="AJ12" s="20"/>
      <c r="AK12" s="20"/>
      <c r="AL12" s="20"/>
      <c r="AM12" s="20"/>
    </row>
    <row r="13" spans="1:39" ht="15.75" customHeight="1">
      <c r="A13" s="553" t="s">
        <v>442</v>
      </c>
      <c r="B13" s="546" t="s">
        <v>23</v>
      </c>
      <c r="C13" s="547" t="s">
        <v>443</v>
      </c>
      <c r="D13" s="9"/>
      <c r="E13" s="126"/>
      <c r="F13" s="10"/>
      <c r="G13" s="126"/>
      <c r="H13" s="10"/>
      <c r="I13" s="11"/>
      <c r="J13" s="349">
        <v>3</v>
      </c>
      <c r="K13" s="258">
        <v>45</v>
      </c>
      <c r="L13" s="94">
        <v>1</v>
      </c>
      <c r="M13" s="258">
        <v>15</v>
      </c>
      <c r="N13" s="94">
        <v>6</v>
      </c>
      <c r="O13" s="25" t="s">
        <v>21</v>
      </c>
      <c r="P13" s="9"/>
      <c r="Q13" s="126"/>
      <c r="R13" s="10"/>
      <c r="S13" s="126"/>
      <c r="T13" s="10"/>
      <c r="U13" s="11"/>
      <c r="V13" s="9"/>
      <c r="W13" s="126"/>
      <c r="X13" s="10"/>
      <c r="Y13" s="126"/>
      <c r="Z13" s="10"/>
      <c r="AA13" s="62"/>
      <c r="AB13" s="156">
        <f>SUM(D13,J13,P13,V13)</f>
        <v>3</v>
      </c>
      <c r="AC13" s="126">
        <f>SUM(E13,K13,Q13,W13)</f>
        <v>45</v>
      </c>
      <c r="AD13" s="254">
        <f>SUM(F13,L13,R13,X13)</f>
        <v>1</v>
      </c>
      <c r="AE13" s="126">
        <f aca="true" t="shared" si="0" ref="AE13:AF17">SUM(A13,G13,M13,S13,Y13)</f>
        <v>15</v>
      </c>
      <c r="AF13" s="254">
        <f>SUM(B13,H13,N13,T13,Z13)</f>
        <v>6</v>
      </c>
      <c r="AG13" s="127">
        <f aca="true" t="shared" si="1" ref="AG13:AG19">SUM(AB13,AD13)</f>
        <v>4</v>
      </c>
      <c r="AH13" s="130"/>
      <c r="AI13" s="20"/>
      <c r="AJ13" s="20"/>
      <c r="AK13" s="20"/>
      <c r="AL13" s="20"/>
      <c r="AM13" s="20"/>
    </row>
    <row r="14" spans="1:39" ht="15.75" customHeight="1">
      <c r="A14" s="553" t="s">
        <v>444</v>
      </c>
      <c r="B14" s="546" t="s">
        <v>23</v>
      </c>
      <c r="C14" s="547" t="s">
        <v>445</v>
      </c>
      <c r="D14" s="9"/>
      <c r="E14" s="126"/>
      <c r="F14" s="10"/>
      <c r="G14" s="126"/>
      <c r="H14" s="10"/>
      <c r="I14" s="11"/>
      <c r="J14" s="349">
        <v>2</v>
      </c>
      <c r="K14" s="258">
        <v>30</v>
      </c>
      <c r="L14" s="94">
        <v>3</v>
      </c>
      <c r="M14" s="258">
        <v>45</v>
      </c>
      <c r="N14" s="94">
        <v>8</v>
      </c>
      <c r="O14" s="25" t="s">
        <v>21</v>
      </c>
      <c r="P14" s="9"/>
      <c r="Q14" s="126"/>
      <c r="R14" s="10"/>
      <c r="S14" s="126"/>
      <c r="T14" s="10"/>
      <c r="U14" s="11"/>
      <c r="V14" s="9"/>
      <c r="W14" s="126"/>
      <c r="X14" s="10"/>
      <c r="Y14" s="126"/>
      <c r="Z14" s="10"/>
      <c r="AA14" s="62"/>
      <c r="AB14" s="156">
        <f aca="true" t="shared" si="2" ref="AB14:AD17">SUM(D14,J14,P14,V14)</f>
        <v>2</v>
      </c>
      <c r="AC14" s="126">
        <f t="shared" si="2"/>
        <v>30</v>
      </c>
      <c r="AD14" s="254">
        <f t="shared" si="2"/>
        <v>3</v>
      </c>
      <c r="AE14" s="126">
        <f t="shared" si="0"/>
        <v>45</v>
      </c>
      <c r="AF14" s="254">
        <f t="shared" si="0"/>
        <v>8</v>
      </c>
      <c r="AG14" s="127">
        <f t="shared" si="1"/>
        <v>5</v>
      </c>
      <c r="AH14" s="130"/>
      <c r="AI14" s="20"/>
      <c r="AJ14" s="20"/>
      <c r="AK14" s="20"/>
      <c r="AL14" s="20"/>
      <c r="AM14" s="20"/>
    </row>
    <row r="15" spans="1:39" ht="15.75" customHeight="1">
      <c r="A15" s="553" t="s">
        <v>446</v>
      </c>
      <c r="B15" s="546" t="s">
        <v>23</v>
      </c>
      <c r="C15" s="547" t="s">
        <v>447</v>
      </c>
      <c r="D15" s="9"/>
      <c r="E15" s="126"/>
      <c r="F15" s="10"/>
      <c r="G15" s="126"/>
      <c r="H15" s="10"/>
      <c r="I15" s="11"/>
      <c r="J15" s="349">
        <v>3</v>
      </c>
      <c r="K15" s="258">
        <v>45</v>
      </c>
      <c r="L15" s="94"/>
      <c r="M15" s="258">
        <f>IF(L15*15=0,"",L15*15)</f>
      </c>
      <c r="N15" s="94">
        <v>4</v>
      </c>
      <c r="O15" s="25" t="s">
        <v>21</v>
      </c>
      <c r="P15" s="9"/>
      <c r="Q15" s="126"/>
      <c r="R15" s="10"/>
      <c r="S15" s="126"/>
      <c r="T15" s="10"/>
      <c r="U15" s="11"/>
      <c r="V15" s="9"/>
      <c r="W15" s="126"/>
      <c r="X15" s="10"/>
      <c r="Y15" s="126"/>
      <c r="Z15" s="10"/>
      <c r="AA15" s="62"/>
      <c r="AB15" s="156">
        <f t="shared" si="2"/>
        <v>3</v>
      </c>
      <c r="AC15" s="126">
        <f t="shared" si="2"/>
        <v>45</v>
      </c>
      <c r="AD15" s="254">
        <f t="shared" si="2"/>
        <v>0</v>
      </c>
      <c r="AE15" s="126">
        <f t="shared" si="0"/>
        <v>0</v>
      </c>
      <c r="AF15" s="254">
        <f t="shared" si="0"/>
        <v>4</v>
      </c>
      <c r="AG15" s="127">
        <f t="shared" si="1"/>
        <v>3</v>
      </c>
      <c r="AH15" s="130"/>
      <c r="AI15" s="20"/>
      <c r="AJ15" s="20"/>
      <c r="AK15" s="20"/>
      <c r="AL15" s="20"/>
      <c r="AM15" s="20"/>
    </row>
    <row r="16" spans="1:39" ht="15.75" customHeight="1">
      <c r="A16" s="866" t="s">
        <v>584</v>
      </c>
      <c r="B16" s="867" t="s">
        <v>23</v>
      </c>
      <c r="C16" s="868" t="s">
        <v>448</v>
      </c>
      <c r="D16" s="829"/>
      <c r="E16" s="830"/>
      <c r="F16" s="831"/>
      <c r="G16" s="830"/>
      <c r="H16" s="831"/>
      <c r="I16" s="832"/>
      <c r="J16" s="869">
        <v>1</v>
      </c>
      <c r="K16" s="870">
        <v>15</v>
      </c>
      <c r="L16" s="871">
        <v>3</v>
      </c>
      <c r="M16" s="870">
        <v>45</v>
      </c>
      <c r="N16" s="871">
        <v>6</v>
      </c>
      <c r="O16" s="872" t="s">
        <v>18</v>
      </c>
      <c r="P16" s="829"/>
      <c r="Q16" s="830"/>
      <c r="R16" s="831"/>
      <c r="S16" s="830"/>
      <c r="T16" s="831"/>
      <c r="U16" s="832"/>
      <c r="V16" s="829"/>
      <c r="W16" s="830"/>
      <c r="X16" s="831"/>
      <c r="Y16" s="830"/>
      <c r="Z16" s="831"/>
      <c r="AA16" s="833"/>
      <c r="AB16" s="834">
        <f t="shared" si="2"/>
        <v>1</v>
      </c>
      <c r="AC16" s="830">
        <f t="shared" si="2"/>
        <v>15</v>
      </c>
      <c r="AD16" s="873">
        <f t="shared" si="2"/>
        <v>3</v>
      </c>
      <c r="AE16" s="830">
        <f t="shared" si="0"/>
        <v>45</v>
      </c>
      <c r="AF16" s="873">
        <f t="shared" si="0"/>
        <v>6</v>
      </c>
      <c r="AG16" s="826">
        <f t="shared" si="1"/>
        <v>4</v>
      </c>
      <c r="AH16" s="130"/>
      <c r="AI16" s="20"/>
      <c r="AJ16" s="20"/>
      <c r="AK16" s="20"/>
      <c r="AL16" s="20"/>
      <c r="AM16" s="20"/>
    </row>
    <row r="17" spans="1:39" ht="15.75" customHeight="1">
      <c r="A17" s="518"/>
      <c r="B17" s="546" t="s">
        <v>22</v>
      </c>
      <c r="C17" s="547" t="s">
        <v>327</v>
      </c>
      <c r="D17" s="513"/>
      <c r="E17" s="513"/>
      <c r="F17" s="513"/>
      <c r="G17" s="513"/>
      <c r="H17" s="513"/>
      <c r="I17" s="513"/>
      <c r="J17" s="548">
        <v>1</v>
      </c>
      <c r="K17" s="507">
        <v>15</v>
      </c>
      <c r="L17" s="508">
        <v>1</v>
      </c>
      <c r="M17" s="507">
        <v>15</v>
      </c>
      <c r="N17" s="508">
        <v>3</v>
      </c>
      <c r="O17" s="510" t="s">
        <v>18</v>
      </c>
      <c r="P17" s="519"/>
      <c r="Q17" s="513"/>
      <c r="R17" s="519"/>
      <c r="S17" s="519"/>
      <c r="T17" s="519"/>
      <c r="U17" s="539"/>
      <c r="V17" s="549"/>
      <c r="W17" s="513"/>
      <c r="X17" s="519"/>
      <c r="Y17" s="513"/>
      <c r="Z17" s="519"/>
      <c r="AA17" s="515"/>
      <c r="AB17" s="516">
        <f t="shared" si="2"/>
        <v>1</v>
      </c>
      <c r="AC17" s="513">
        <f>SUM(E17,K17,Q17,W17)</f>
        <v>15</v>
      </c>
      <c r="AD17" s="517">
        <f>SUM(F17,L17,R17,X17)</f>
        <v>1</v>
      </c>
      <c r="AE17" s="513">
        <f t="shared" si="0"/>
        <v>15</v>
      </c>
      <c r="AF17" s="517">
        <f>SUM(B17,H17,N17,T17,Z17)</f>
        <v>3</v>
      </c>
      <c r="AG17" s="521">
        <f t="shared" si="1"/>
        <v>2</v>
      </c>
      <c r="AI17" s="624"/>
      <c r="AJ17" s="624"/>
      <c r="AK17" s="624"/>
      <c r="AL17" s="20"/>
      <c r="AM17" s="20"/>
    </row>
    <row r="18" spans="1:39" ht="33" thickBot="1">
      <c r="A18" s="551" t="s">
        <v>384</v>
      </c>
      <c r="B18" s="312" t="s">
        <v>23</v>
      </c>
      <c r="C18" s="552" t="s">
        <v>582</v>
      </c>
      <c r="D18" s="549"/>
      <c r="E18" s="513"/>
      <c r="F18" s="519"/>
      <c r="G18" s="513"/>
      <c r="H18" s="519"/>
      <c r="I18" s="539"/>
      <c r="J18" s="548">
        <v>0</v>
      </c>
      <c r="K18" s="507">
        <v>0</v>
      </c>
      <c r="L18" s="508">
        <v>2</v>
      </c>
      <c r="M18" s="507">
        <v>30</v>
      </c>
      <c r="N18" s="508">
        <v>3</v>
      </c>
      <c r="O18" s="510" t="s">
        <v>18</v>
      </c>
      <c r="P18" s="549"/>
      <c r="Q18" s="513"/>
      <c r="R18" s="519"/>
      <c r="S18" s="513"/>
      <c r="T18" s="519"/>
      <c r="U18" s="539"/>
      <c r="V18" s="549"/>
      <c r="W18" s="513"/>
      <c r="X18" s="519"/>
      <c r="Y18" s="513"/>
      <c r="Z18" s="519"/>
      <c r="AA18" s="515"/>
      <c r="AB18" s="516">
        <f>SUM(D18,J18,P18,V18)</f>
        <v>0</v>
      </c>
      <c r="AC18" s="513">
        <f>SUM(E18,K18,Q18,W18)</f>
        <v>0</v>
      </c>
      <c r="AD18" s="517">
        <f>SUM(F18,L18,R18,X18)</f>
        <v>2</v>
      </c>
      <c r="AE18" s="513">
        <f>SUM(A18,G18,M18,S18,Y18)</f>
        <v>30</v>
      </c>
      <c r="AF18" s="517">
        <f>SUM(B18,H18,N18,T18,Z18)</f>
        <v>3</v>
      </c>
      <c r="AG18" s="521">
        <f t="shared" si="1"/>
        <v>2</v>
      </c>
      <c r="AI18" s="20"/>
      <c r="AJ18" s="20"/>
      <c r="AK18" s="20"/>
      <c r="AL18" s="20"/>
      <c r="AM18" s="20"/>
    </row>
    <row r="19" spans="1:39" ht="15.75" customHeight="1" thickBot="1">
      <c r="A19" s="316"/>
      <c r="B19" s="302"/>
      <c r="C19" s="278" t="s">
        <v>219</v>
      </c>
      <c r="D19" s="21">
        <f>SUM(D12:D18)</f>
        <v>0</v>
      </c>
      <c r="E19" s="22">
        <f>SUM(E12:E18)</f>
        <v>0</v>
      </c>
      <c r="F19" s="22">
        <f>SUM(F12:F18)</f>
        <v>0</v>
      </c>
      <c r="G19" s="22">
        <f>SUM(G12:G18)</f>
        <v>0</v>
      </c>
      <c r="H19" s="137">
        <f>SUM(H12:H18)</f>
        <v>0</v>
      </c>
      <c r="I19" s="131">
        <f>SUM(D19,F19)</f>
        <v>0</v>
      </c>
      <c r="J19" s="21">
        <f>SUM(J12:J18)</f>
        <v>10</v>
      </c>
      <c r="K19" s="22">
        <f>SUM(K12:K18)</f>
        <v>150</v>
      </c>
      <c r="L19" s="22">
        <f>SUM(L12:L18)</f>
        <v>10</v>
      </c>
      <c r="M19" s="22">
        <f>SUM(M12:M18)</f>
        <v>150</v>
      </c>
      <c r="N19" s="137">
        <f>SUM(N13:N18)</f>
        <v>30</v>
      </c>
      <c r="O19" s="131">
        <f>SUM(J19,L19)</f>
        <v>20</v>
      </c>
      <c r="P19" s="21">
        <f aca="true" t="shared" si="3" ref="P19:Z19">SUM(P12:P18)</f>
        <v>0</v>
      </c>
      <c r="Q19" s="21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137">
        <f t="shared" si="3"/>
        <v>0</v>
      </c>
      <c r="V19" s="21">
        <f t="shared" si="3"/>
        <v>0</v>
      </c>
      <c r="W19" s="21">
        <f t="shared" si="3"/>
        <v>0</v>
      </c>
      <c r="X19" s="22">
        <f t="shared" si="3"/>
        <v>0</v>
      </c>
      <c r="Y19" s="22">
        <f t="shared" si="3"/>
        <v>0</v>
      </c>
      <c r="Z19" s="137">
        <f t="shared" si="3"/>
        <v>0</v>
      </c>
      <c r="AA19" s="131">
        <f>SUM(V19,X19)</f>
        <v>0</v>
      </c>
      <c r="AB19" s="21">
        <f>SUM(AB12:AB18)</f>
        <v>10</v>
      </c>
      <c r="AC19" s="22">
        <f>SUM(AC12:AC18)</f>
        <v>150</v>
      </c>
      <c r="AD19" s="22">
        <f>SUM(AD12:AD18)</f>
        <v>10</v>
      </c>
      <c r="AE19" s="22">
        <f>SUM(AE12:AE18)</f>
        <v>150</v>
      </c>
      <c r="AF19" s="137">
        <f>SUM(AF12:AF18)</f>
        <v>30</v>
      </c>
      <c r="AG19" s="599">
        <f t="shared" si="1"/>
        <v>20</v>
      </c>
      <c r="AH19" s="130"/>
      <c r="AI19" s="20"/>
      <c r="AJ19" s="20"/>
      <c r="AK19" s="20"/>
      <c r="AL19" s="20"/>
      <c r="AM19" s="20"/>
    </row>
    <row r="20" spans="1:39" ht="15.75" customHeight="1">
      <c r="A20" s="523" t="s">
        <v>8</v>
      </c>
      <c r="B20" s="303"/>
      <c r="C20" s="61" t="s">
        <v>53</v>
      </c>
      <c r="D20" s="1038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39"/>
      <c r="AC20" s="1039"/>
      <c r="AD20" s="1039"/>
      <c r="AE20" s="1039"/>
      <c r="AF20" s="1039"/>
      <c r="AG20" s="1040"/>
      <c r="AI20" s="20"/>
      <c r="AJ20" s="20"/>
      <c r="AK20" s="20"/>
      <c r="AL20" s="20"/>
      <c r="AM20" s="20"/>
    </row>
    <row r="21" spans="1:39" ht="31.5">
      <c r="A21" s="532" t="s">
        <v>94</v>
      </c>
      <c r="B21" s="312" t="s">
        <v>23</v>
      </c>
      <c r="C21" s="257" t="s">
        <v>90</v>
      </c>
      <c r="D21" s="65"/>
      <c r="E21" s="258"/>
      <c r="F21" s="94"/>
      <c r="G21" s="258"/>
      <c r="H21" s="24"/>
      <c r="I21" s="25"/>
      <c r="J21" s="65"/>
      <c r="K21" s="258"/>
      <c r="L21" s="24"/>
      <c r="M21" s="258"/>
      <c r="N21" s="24"/>
      <c r="O21" s="112"/>
      <c r="P21" s="178">
        <v>4</v>
      </c>
      <c r="Q21" s="126">
        <v>60</v>
      </c>
      <c r="R21" s="254">
        <v>4</v>
      </c>
      <c r="S21" s="126">
        <v>60</v>
      </c>
      <c r="T21" s="254">
        <v>9</v>
      </c>
      <c r="U21" s="259" t="s">
        <v>18</v>
      </c>
      <c r="V21" s="254"/>
      <c r="W21" s="126"/>
      <c r="X21" s="254"/>
      <c r="Y21" s="126">
        <f>IF(X21*15=0,"",X21*15)</f>
      </c>
      <c r="Z21" s="254"/>
      <c r="AA21" s="260" t="s">
        <v>415</v>
      </c>
      <c r="AB21" s="156">
        <f aca="true" t="shared" si="4" ref="AB21:AD25">SUM(D21,J21,P21,V21)</f>
        <v>4</v>
      </c>
      <c r="AC21" s="126">
        <f t="shared" si="4"/>
        <v>60</v>
      </c>
      <c r="AD21" s="254">
        <f t="shared" si="4"/>
        <v>4</v>
      </c>
      <c r="AE21" s="126">
        <f aca="true" t="shared" si="5" ref="AE21:AF25">SUM(A21,G21,M21,S21,Y21)</f>
        <v>60</v>
      </c>
      <c r="AF21" s="254">
        <f t="shared" si="5"/>
        <v>9</v>
      </c>
      <c r="AG21" s="127">
        <f>SUM(AB21,AD21)</f>
        <v>8</v>
      </c>
      <c r="AI21" s="20"/>
      <c r="AJ21" s="20"/>
      <c r="AK21" s="20"/>
      <c r="AL21" s="20"/>
      <c r="AM21" s="20"/>
    </row>
    <row r="22" spans="1:39" ht="15.75" customHeight="1">
      <c r="A22" s="532" t="s">
        <v>95</v>
      </c>
      <c r="B22" s="312" t="s">
        <v>23</v>
      </c>
      <c r="C22" s="261" t="s">
        <v>91</v>
      </c>
      <c r="D22" s="65"/>
      <c r="E22" s="258"/>
      <c r="F22" s="94"/>
      <c r="G22" s="258"/>
      <c r="H22" s="24"/>
      <c r="I22" s="25"/>
      <c r="J22" s="65"/>
      <c r="K22" s="258"/>
      <c r="L22" s="24"/>
      <c r="M22" s="258"/>
      <c r="N22" s="24"/>
      <c r="O22" s="112"/>
      <c r="P22" s="178">
        <v>2</v>
      </c>
      <c r="Q22" s="126">
        <v>30</v>
      </c>
      <c r="R22" s="126">
        <v>2</v>
      </c>
      <c r="S22" s="126">
        <v>30</v>
      </c>
      <c r="T22" s="126">
        <v>6</v>
      </c>
      <c r="U22" s="262" t="s">
        <v>18</v>
      </c>
      <c r="V22" s="254"/>
      <c r="W22" s="126"/>
      <c r="X22" s="126"/>
      <c r="Y22" s="126"/>
      <c r="Z22" s="126"/>
      <c r="AA22" s="263"/>
      <c r="AB22" s="156">
        <f t="shared" si="4"/>
        <v>2</v>
      </c>
      <c r="AC22" s="126">
        <f t="shared" si="4"/>
        <v>30</v>
      </c>
      <c r="AD22" s="254">
        <f t="shared" si="4"/>
        <v>2</v>
      </c>
      <c r="AE22" s="126">
        <f t="shared" si="5"/>
        <v>30</v>
      </c>
      <c r="AF22" s="254">
        <f t="shared" si="5"/>
        <v>6</v>
      </c>
      <c r="AG22" s="127">
        <f>SUM(AB22,AD22)</f>
        <v>4</v>
      </c>
      <c r="AH22" s="130"/>
      <c r="AI22" s="20"/>
      <c r="AJ22" s="20"/>
      <c r="AK22" s="20"/>
      <c r="AL22" s="20"/>
      <c r="AM22" s="20"/>
    </row>
    <row r="23" spans="1:39" ht="15.75" customHeight="1">
      <c r="A23" s="532" t="s">
        <v>96</v>
      </c>
      <c r="B23" s="312" t="s">
        <v>23</v>
      </c>
      <c r="C23" s="261" t="s">
        <v>92</v>
      </c>
      <c r="D23" s="65"/>
      <c r="E23" s="258"/>
      <c r="F23" s="94"/>
      <c r="G23" s="258"/>
      <c r="H23" s="24"/>
      <c r="I23" s="25"/>
      <c r="J23" s="65"/>
      <c r="K23" s="258"/>
      <c r="L23" s="24"/>
      <c r="M23" s="258"/>
      <c r="N23" s="24"/>
      <c r="O23" s="112"/>
      <c r="P23" s="178">
        <v>2</v>
      </c>
      <c r="Q23" s="126">
        <v>30</v>
      </c>
      <c r="R23" s="513">
        <v>5</v>
      </c>
      <c r="S23" s="513">
        <v>75</v>
      </c>
      <c r="T23" s="513">
        <v>8</v>
      </c>
      <c r="U23" s="262" t="s">
        <v>18</v>
      </c>
      <c r="V23" s="254"/>
      <c r="W23" s="126"/>
      <c r="X23" s="126"/>
      <c r="Y23" s="126"/>
      <c r="Z23" s="126"/>
      <c r="AA23" s="263" t="s">
        <v>415</v>
      </c>
      <c r="AB23" s="156">
        <f t="shared" si="4"/>
        <v>2</v>
      </c>
      <c r="AC23" s="126">
        <f t="shared" si="4"/>
        <v>30</v>
      </c>
      <c r="AD23" s="254">
        <f t="shared" si="4"/>
        <v>5</v>
      </c>
      <c r="AE23" s="126">
        <f t="shared" si="5"/>
        <v>75</v>
      </c>
      <c r="AF23" s="254">
        <f t="shared" si="5"/>
        <v>8</v>
      </c>
      <c r="AG23" s="127">
        <f>SUM(AB23,AD23)</f>
        <v>7</v>
      </c>
      <c r="AH23" s="130"/>
      <c r="AI23" s="20"/>
      <c r="AJ23" s="20"/>
      <c r="AK23" s="20"/>
      <c r="AL23" s="20"/>
      <c r="AM23" s="20"/>
    </row>
    <row r="24" spans="1:39" ht="15.75" customHeight="1">
      <c r="A24" s="553" t="s">
        <v>97</v>
      </c>
      <c r="B24" s="312" t="s">
        <v>23</v>
      </c>
      <c r="C24" s="554" t="s">
        <v>385</v>
      </c>
      <c r="D24" s="506"/>
      <c r="E24" s="507"/>
      <c r="F24" s="508"/>
      <c r="G24" s="507"/>
      <c r="H24" s="509"/>
      <c r="I24" s="510"/>
      <c r="J24" s="506"/>
      <c r="K24" s="507"/>
      <c r="L24" s="509"/>
      <c r="M24" s="507"/>
      <c r="N24" s="509"/>
      <c r="O24" s="520"/>
      <c r="P24" s="555">
        <v>1</v>
      </c>
      <c r="Q24" s="513">
        <v>15</v>
      </c>
      <c r="R24" s="513">
        <v>1</v>
      </c>
      <c r="S24" s="513">
        <v>15</v>
      </c>
      <c r="T24" s="513">
        <v>2</v>
      </c>
      <c r="U24" s="556" t="s">
        <v>21</v>
      </c>
      <c r="V24" s="517"/>
      <c r="W24" s="513"/>
      <c r="X24" s="513"/>
      <c r="Y24" s="513"/>
      <c r="Z24" s="513"/>
      <c r="AA24" s="557"/>
      <c r="AB24" s="516">
        <f t="shared" si="4"/>
        <v>1</v>
      </c>
      <c r="AC24" s="513">
        <f t="shared" si="4"/>
        <v>15</v>
      </c>
      <c r="AD24" s="517">
        <f t="shared" si="4"/>
        <v>1</v>
      </c>
      <c r="AE24" s="513">
        <f t="shared" si="5"/>
        <v>15</v>
      </c>
      <c r="AF24" s="517">
        <f t="shared" si="5"/>
        <v>2</v>
      </c>
      <c r="AG24" s="521">
        <f>SUM(AB24,AD24)</f>
        <v>2</v>
      </c>
      <c r="AH24" s="130"/>
      <c r="AI24" s="20"/>
      <c r="AJ24" s="20"/>
      <c r="AK24" s="20"/>
      <c r="AL24" s="20"/>
      <c r="AM24" s="20"/>
    </row>
    <row r="25" spans="1:39" ht="15.75" customHeight="1">
      <c r="A25" s="553" t="s">
        <v>98</v>
      </c>
      <c r="B25" s="312" t="s">
        <v>23</v>
      </c>
      <c r="C25" s="554" t="s">
        <v>93</v>
      </c>
      <c r="D25" s="558"/>
      <c r="E25" s="559"/>
      <c r="F25" s="560"/>
      <c r="G25" s="559"/>
      <c r="H25" s="561"/>
      <c r="I25" s="562"/>
      <c r="J25" s="558"/>
      <c r="K25" s="559"/>
      <c r="L25" s="561"/>
      <c r="M25" s="559"/>
      <c r="N25" s="561"/>
      <c r="O25" s="563"/>
      <c r="P25" s="555">
        <v>1</v>
      </c>
      <c r="Q25" s="513">
        <v>15</v>
      </c>
      <c r="R25" s="513">
        <v>1</v>
      </c>
      <c r="S25" s="513">
        <v>15</v>
      </c>
      <c r="T25" s="513">
        <v>2</v>
      </c>
      <c r="U25" s="556" t="s">
        <v>18</v>
      </c>
      <c r="V25" s="517"/>
      <c r="W25" s="513"/>
      <c r="X25" s="513"/>
      <c r="Y25" s="513"/>
      <c r="Z25" s="513"/>
      <c r="AA25" s="557"/>
      <c r="AB25" s="516">
        <f t="shared" si="4"/>
        <v>1</v>
      </c>
      <c r="AC25" s="513">
        <f t="shared" si="4"/>
        <v>15</v>
      </c>
      <c r="AD25" s="517">
        <f t="shared" si="4"/>
        <v>1</v>
      </c>
      <c r="AE25" s="513">
        <f t="shared" si="5"/>
        <v>15</v>
      </c>
      <c r="AF25" s="517">
        <f t="shared" si="5"/>
        <v>2</v>
      </c>
      <c r="AG25" s="521">
        <f>SUM(AB25,AD25)</f>
        <v>2</v>
      </c>
      <c r="AI25" s="20"/>
      <c r="AJ25" s="20"/>
      <c r="AK25" s="20"/>
      <c r="AL25" s="20"/>
      <c r="AM25" s="20"/>
    </row>
    <row r="26" spans="1:39" ht="15.75" customHeight="1">
      <c r="A26" s="553"/>
      <c r="B26" s="312" t="s">
        <v>22</v>
      </c>
      <c r="C26" s="564" t="s">
        <v>327</v>
      </c>
      <c r="D26" s="506"/>
      <c r="E26" s="507"/>
      <c r="F26" s="508"/>
      <c r="G26" s="507"/>
      <c r="H26" s="509"/>
      <c r="I26" s="510"/>
      <c r="J26" s="506"/>
      <c r="K26" s="507"/>
      <c r="L26" s="509"/>
      <c r="M26" s="507"/>
      <c r="N26" s="509"/>
      <c r="O26" s="510"/>
      <c r="P26" s="506">
        <v>1</v>
      </c>
      <c r="Q26" s="507">
        <v>15</v>
      </c>
      <c r="R26" s="509">
        <v>1</v>
      </c>
      <c r="S26" s="507">
        <v>15</v>
      </c>
      <c r="T26" s="509">
        <v>3</v>
      </c>
      <c r="U26" s="510" t="s">
        <v>18</v>
      </c>
      <c r="V26" s="512"/>
      <c r="W26" s="513"/>
      <c r="X26" s="514"/>
      <c r="Y26" s="513"/>
      <c r="Z26" s="514"/>
      <c r="AA26" s="515"/>
      <c r="AB26" s="516">
        <f aca="true" t="shared" si="6" ref="AB26:AB33">SUM(D26,J26,P26,V26)</f>
        <v>1</v>
      </c>
      <c r="AC26" s="513">
        <f aca="true" t="shared" si="7" ref="AC26:AC33">SUM(E26,K26,Q26,W26)</f>
        <v>15</v>
      </c>
      <c r="AD26" s="517">
        <f aca="true" t="shared" si="8" ref="AD26:AD33">SUM(F26,L26,R26,X26)</f>
        <v>1</v>
      </c>
      <c r="AE26" s="513">
        <f aca="true" t="shared" si="9" ref="AE26:AE33">SUM(A26,G26,M26,S26,Y26)</f>
        <v>15</v>
      </c>
      <c r="AF26" s="517">
        <f aca="true" t="shared" si="10" ref="AF26:AF33">SUM(B26,H26,N26,T26,Z26)</f>
        <v>3</v>
      </c>
      <c r="AG26" s="521">
        <f aca="true" t="shared" si="11" ref="AG26:AG33">SUM(AB26,AD26)</f>
        <v>2</v>
      </c>
      <c r="AI26" s="20"/>
      <c r="AJ26" s="20"/>
      <c r="AK26" s="20"/>
      <c r="AL26" s="20"/>
      <c r="AM26" s="20"/>
    </row>
    <row r="27" spans="1:39" ht="32.25">
      <c r="A27" s="551" t="s">
        <v>103</v>
      </c>
      <c r="B27" s="312" t="s">
        <v>23</v>
      </c>
      <c r="C27" s="511" t="s">
        <v>99</v>
      </c>
      <c r="D27" s="506"/>
      <c r="E27" s="507"/>
      <c r="F27" s="508"/>
      <c r="G27" s="507"/>
      <c r="H27" s="509"/>
      <c r="I27" s="510"/>
      <c r="J27" s="506"/>
      <c r="K27" s="507"/>
      <c r="L27" s="509"/>
      <c r="M27" s="507"/>
      <c r="N27" s="509"/>
      <c r="O27" s="510"/>
      <c r="P27" s="506"/>
      <c r="Q27" s="507"/>
      <c r="R27" s="509"/>
      <c r="S27" s="507"/>
      <c r="T27" s="509"/>
      <c r="U27" s="510"/>
      <c r="V27" s="512">
        <v>2</v>
      </c>
      <c r="W27" s="513">
        <v>30</v>
      </c>
      <c r="X27" s="514">
        <v>5</v>
      </c>
      <c r="Y27" s="513">
        <v>75</v>
      </c>
      <c r="Z27" s="514">
        <v>7</v>
      </c>
      <c r="AA27" s="515" t="s">
        <v>60</v>
      </c>
      <c r="AB27" s="516">
        <f t="shared" si="6"/>
        <v>2</v>
      </c>
      <c r="AC27" s="513">
        <f t="shared" si="7"/>
        <v>30</v>
      </c>
      <c r="AD27" s="517">
        <f t="shared" si="8"/>
        <v>5</v>
      </c>
      <c r="AE27" s="513">
        <f t="shared" si="9"/>
        <v>75</v>
      </c>
      <c r="AF27" s="517">
        <f t="shared" si="10"/>
        <v>7</v>
      </c>
      <c r="AG27" s="594">
        <f t="shared" si="11"/>
        <v>7</v>
      </c>
      <c r="AI27" s="20"/>
      <c r="AJ27" s="20"/>
      <c r="AK27" s="20"/>
      <c r="AL27" s="20"/>
      <c r="AM27" s="20"/>
    </row>
    <row r="28" spans="1:39" ht="15.75" customHeight="1">
      <c r="A28" s="551" t="s">
        <v>104</v>
      </c>
      <c r="B28" s="312" t="s">
        <v>23</v>
      </c>
      <c r="C28" s="565" t="s">
        <v>100</v>
      </c>
      <c r="D28" s="506"/>
      <c r="E28" s="507"/>
      <c r="F28" s="508"/>
      <c r="G28" s="507"/>
      <c r="H28" s="509"/>
      <c r="I28" s="510"/>
      <c r="J28" s="506"/>
      <c r="K28" s="507"/>
      <c r="L28" s="509"/>
      <c r="M28" s="507"/>
      <c r="N28" s="509"/>
      <c r="O28" s="510"/>
      <c r="P28" s="506"/>
      <c r="Q28" s="507"/>
      <c r="R28" s="509"/>
      <c r="S28" s="507"/>
      <c r="T28" s="509"/>
      <c r="U28" s="510"/>
      <c r="V28" s="512">
        <v>2</v>
      </c>
      <c r="W28" s="513">
        <v>30</v>
      </c>
      <c r="X28" s="514">
        <v>1</v>
      </c>
      <c r="Y28" s="513">
        <v>15</v>
      </c>
      <c r="Z28" s="514">
        <v>3</v>
      </c>
      <c r="AA28" s="515" t="s">
        <v>17</v>
      </c>
      <c r="AB28" s="516">
        <f t="shared" si="6"/>
        <v>2</v>
      </c>
      <c r="AC28" s="513">
        <f t="shared" si="7"/>
        <v>30</v>
      </c>
      <c r="AD28" s="517">
        <f t="shared" si="8"/>
        <v>1</v>
      </c>
      <c r="AE28" s="513">
        <f t="shared" si="9"/>
        <v>15</v>
      </c>
      <c r="AF28" s="517">
        <f t="shared" si="10"/>
        <v>3</v>
      </c>
      <c r="AG28" s="521">
        <f t="shared" si="11"/>
        <v>3</v>
      </c>
      <c r="AI28" s="20"/>
      <c r="AJ28" s="20"/>
      <c r="AK28" s="20"/>
      <c r="AL28" s="20"/>
      <c r="AM28" s="20"/>
    </row>
    <row r="29" spans="1:39" ht="15.75" customHeight="1">
      <c r="A29" s="566" t="s">
        <v>105</v>
      </c>
      <c r="B29" s="312" t="s">
        <v>23</v>
      </c>
      <c r="C29" s="565" t="s">
        <v>101</v>
      </c>
      <c r="D29" s="506"/>
      <c r="E29" s="507"/>
      <c r="F29" s="508"/>
      <c r="G29" s="507"/>
      <c r="H29" s="509"/>
      <c r="I29" s="510"/>
      <c r="J29" s="506"/>
      <c r="K29" s="507"/>
      <c r="L29" s="509"/>
      <c r="M29" s="507"/>
      <c r="N29" s="509"/>
      <c r="O29" s="510"/>
      <c r="P29" s="506"/>
      <c r="Q29" s="507"/>
      <c r="R29" s="509"/>
      <c r="S29" s="507"/>
      <c r="T29" s="509"/>
      <c r="U29" s="510"/>
      <c r="V29" s="512">
        <v>2</v>
      </c>
      <c r="W29" s="513">
        <v>30</v>
      </c>
      <c r="X29" s="514">
        <v>3</v>
      </c>
      <c r="Y29" s="513">
        <v>45</v>
      </c>
      <c r="Z29" s="514">
        <v>5</v>
      </c>
      <c r="AA29" s="543" t="s">
        <v>60</v>
      </c>
      <c r="AB29" s="516">
        <f t="shared" si="6"/>
        <v>2</v>
      </c>
      <c r="AC29" s="513">
        <f t="shared" si="7"/>
        <v>30</v>
      </c>
      <c r="AD29" s="517">
        <f t="shared" si="8"/>
        <v>3</v>
      </c>
      <c r="AE29" s="513">
        <f t="shared" si="9"/>
        <v>45</v>
      </c>
      <c r="AF29" s="517">
        <f t="shared" si="10"/>
        <v>5</v>
      </c>
      <c r="AG29" s="521">
        <f t="shared" si="11"/>
        <v>5</v>
      </c>
      <c r="AI29" s="20"/>
      <c r="AJ29" s="20"/>
      <c r="AK29" s="20"/>
      <c r="AL29" s="20"/>
      <c r="AM29" s="20"/>
    </row>
    <row r="30" spans="1:39" ht="15.75" customHeight="1">
      <c r="A30" s="566" t="s">
        <v>106</v>
      </c>
      <c r="B30" s="312" t="s">
        <v>23</v>
      </c>
      <c r="C30" s="565" t="s">
        <v>102</v>
      </c>
      <c r="D30" s="506"/>
      <c r="E30" s="507"/>
      <c r="F30" s="508"/>
      <c r="G30" s="507"/>
      <c r="H30" s="509"/>
      <c r="I30" s="510"/>
      <c r="J30" s="506"/>
      <c r="K30" s="507"/>
      <c r="L30" s="509"/>
      <c r="M30" s="507"/>
      <c r="N30" s="509"/>
      <c r="O30" s="510"/>
      <c r="P30" s="506"/>
      <c r="Q30" s="507"/>
      <c r="R30" s="509"/>
      <c r="S30" s="507"/>
      <c r="T30" s="509"/>
      <c r="U30" s="510"/>
      <c r="V30" s="512">
        <v>1</v>
      </c>
      <c r="W30" s="513">
        <v>15</v>
      </c>
      <c r="X30" s="514">
        <v>1</v>
      </c>
      <c r="Y30" s="513">
        <v>15</v>
      </c>
      <c r="Z30" s="514">
        <v>2</v>
      </c>
      <c r="AA30" s="515" t="s">
        <v>17</v>
      </c>
      <c r="AB30" s="516">
        <f t="shared" si="6"/>
        <v>1</v>
      </c>
      <c r="AC30" s="513">
        <f t="shared" si="7"/>
        <v>15</v>
      </c>
      <c r="AD30" s="517">
        <f t="shared" si="8"/>
        <v>1</v>
      </c>
      <c r="AE30" s="513">
        <f t="shared" si="9"/>
        <v>15</v>
      </c>
      <c r="AF30" s="517">
        <f t="shared" si="10"/>
        <v>2</v>
      </c>
      <c r="AG30" s="521">
        <f t="shared" si="11"/>
        <v>2</v>
      </c>
      <c r="AI30" s="20"/>
      <c r="AJ30" s="20"/>
      <c r="AK30" s="20"/>
      <c r="AL30" s="20"/>
      <c r="AM30" s="20"/>
    </row>
    <row r="31" spans="1:39" ht="15.75" customHeight="1">
      <c r="A31" s="566"/>
      <c r="B31" s="312" t="s">
        <v>22</v>
      </c>
      <c r="C31" s="547" t="s">
        <v>327</v>
      </c>
      <c r="D31" s="506"/>
      <c r="E31" s="507"/>
      <c r="F31" s="508"/>
      <c r="G31" s="507"/>
      <c r="H31" s="509"/>
      <c r="I31" s="510"/>
      <c r="J31" s="506"/>
      <c r="K31" s="507"/>
      <c r="L31" s="509"/>
      <c r="M31" s="507"/>
      <c r="N31" s="509"/>
      <c r="O31" s="510"/>
      <c r="P31" s="506"/>
      <c r="Q31" s="507"/>
      <c r="R31" s="509"/>
      <c r="S31" s="507"/>
      <c r="T31" s="509"/>
      <c r="U31" s="510"/>
      <c r="V31" s="506">
        <v>1</v>
      </c>
      <c r="W31" s="507">
        <v>15</v>
      </c>
      <c r="X31" s="509">
        <v>1</v>
      </c>
      <c r="Y31" s="507">
        <v>15</v>
      </c>
      <c r="Z31" s="509">
        <v>3</v>
      </c>
      <c r="AA31" s="510" t="s">
        <v>18</v>
      </c>
      <c r="AB31" s="516">
        <f t="shared" si="6"/>
        <v>1</v>
      </c>
      <c r="AC31" s="513">
        <f t="shared" si="7"/>
        <v>15</v>
      </c>
      <c r="AD31" s="517">
        <f t="shared" si="8"/>
        <v>1</v>
      </c>
      <c r="AE31" s="513">
        <f t="shared" si="9"/>
        <v>15</v>
      </c>
      <c r="AF31" s="517">
        <f t="shared" si="10"/>
        <v>3</v>
      </c>
      <c r="AG31" s="521">
        <f t="shared" si="11"/>
        <v>2</v>
      </c>
      <c r="AH31" s="130"/>
      <c r="AI31" s="624"/>
      <c r="AJ31" s="624"/>
      <c r="AK31" s="624"/>
      <c r="AL31" s="20"/>
      <c r="AM31" s="20"/>
    </row>
    <row r="32" spans="1:39" ht="15.75" customHeight="1">
      <c r="A32" s="566" t="s">
        <v>380</v>
      </c>
      <c r="B32" s="312" t="s">
        <v>23</v>
      </c>
      <c r="C32" s="565" t="s">
        <v>383</v>
      </c>
      <c r="D32" s="506"/>
      <c r="E32" s="507"/>
      <c r="F32" s="508"/>
      <c r="G32" s="507"/>
      <c r="H32" s="509"/>
      <c r="I32" s="510"/>
      <c r="J32" s="506"/>
      <c r="K32" s="507"/>
      <c r="L32" s="509"/>
      <c r="M32" s="507"/>
      <c r="N32" s="509"/>
      <c r="O32" s="510"/>
      <c r="P32" s="506"/>
      <c r="Q32" s="507"/>
      <c r="R32" s="509"/>
      <c r="S32" s="507"/>
      <c r="T32" s="509"/>
      <c r="U32" s="510"/>
      <c r="V32" s="512">
        <v>0</v>
      </c>
      <c r="W32" s="513">
        <v>0</v>
      </c>
      <c r="X32" s="514"/>
      <c r="Y32" s="513">
        <f>IF(X32*15=0,"",X32*15)</f>
      </c>
      <c r="Z32" s="514">
        <v>0</v>
      </c>
      <c r="AA32" s="515" t="s">
        <v>58</v>
      </c>
      <c r="AB32" s="516">
        <f t="shared" si="6"/>
        <v>0</v>
      </c>
      <c r="AC32" s="513">
        <f t="shared" si="7"/>
        <v>0</v>
      </c>
      <c r="AD32" s="517">
        <f t="shared" si="8"/>
        <v>0</v>
      </c>
      <c r="AE32" s="513">
        <f t="shared" si="9"/>
        <v>0</v>
      </c>
      <c r="AF32" s="517">
        <f t="shared" si="10"/>
        <v>0</v>
      </c>
      <c r="AG32" s="521">
        <f t="shared" si="11"/>
        <v>0</v>
      </c>
      <c r="AI32" s="624"/>
      <c r="AJ32" s="624"/>
      <c r="AK32" s="624"/>
      <c r="AL32" s="20"/>
      <c r="AM32" s="20"/>
    </row>
    <row r="33" spans="1:39" ht="15.75" customHeight="1" thickBot="1">
      <c r="A33" s="566" t="s">
        <v>381</v>
      </c>
      <c r="B33" s="312" t="s">
        <v>23</v>
      </c>
      <c r="C33" s="567" t="s">
        <v>382</v>
      </c>
      <c r="D33" s="506"/>
      <c r="E33" s="507"/>
      <c r="F33" s="508"/>
      <c r="G33" s="507"/>
      <c r="H33" s="509"/>
      <c r="I33" s="510"/>
      <c r="J33" s="506"/>
      <c r="K33" s="507"/>
      <c r="L33" s="509"/>
      <c r="M33" s="507"/>
      <c r="N33" s="509"/>
      <c r="O33" s="510"/>
      <c r="P33" s="506"/>
      <c r="Q33" s="507"/>
      <c r="R33" s="509"/>
      <c r="S33" s="507"/>
      <c r="T33" s="509"/>
      <c r="U33" s="510"/>
      <c r="V33" s="512">
        <v>2</v>
      </c>
      <c r="W33" s="513">
        <v>30</v>
      </c>
      <c r="X33" s="514"/>
      <c r="Y33" s="513">
        <f>IF(X33*15=0,"",X33*15)</f>
      </c>
      <c r="Z33" s="514">
        <v>10</v>
      </c>
      <c r="AA33" s="515" t="s">
        <v>488</v>
      </c>
      <c r="AB33" s="516">
        <f t="shared" si="6"/>
        <v>2</v>
      </c>
      <c r="AC33" s="513">
        <f t="shared" si="7"/>
        <v>30</v>
      </c>
      <c r="AD33" s="517">
        <f t="shared" si="8"/>
        <v>0</v>
      </c>
      <c r="AE33" s="513">
        <f t="shared" si="9"/>
        <v>0</v>
      </c>
      <c r="AF33" s="517">
        <f t="shared" si="10"/>
        <v>10</v>
      </c>
      <c r="AG33" s="521">
        <f t="shared" si="11"/>
        <v>2</v>
      </c>
      <c r="AI33" s="624"/>
      <c r="AJ33" s="624"/>
      <c r="AK33" s="624"/>
      <c r="AL33" s="20"/>
      <c r="AM33" s="20"/>
    </row>
    <row r="34" spans="1:39" ht="15.75" customHeight="1" thickBot="1">
      <c r="A34" s="294"/>
      <c r="B34" s="302"/>
      <c r="C34" s="279" t="s">
        <v>54</v>
      </c>
      <c r="D34" s="21">
        <f>SUM(D21:D33)</f>
        <v>0</v>
      </c>
      <c r="E34" s="22">
        <f>SUM(E21:E33)</f>
        <v>0</v>
      </c>
      <c r="F34" s="22">
        <f>SUM(F21:F33)</f>
        <v>0</v>
      </c>
      <c r="G34" s="64">
        <f>SUM(G21:G33)</f>
        <v>0</v>
      </c>
      <c r="H34" s="137">
        <f>SUM(H21:H33)</f>
        <v>0</v>
      </c>
      <c r="I34" s="147">
        <f>SUM(D34,F34)</f>
        <v>0</v>
      </c>
      <c r="J34" s="21">
        <f>SUM(J21:J33)</f>
        <v>0</v>
      </c>
      <c r="K34" s="22">
        <f>SUM(K21:K33)</f>
        <v>0</v>
      </c>
      <c r="L34" s="22">
        <f>SUM(L21:L33)</f>
        <v>0</v>
      </c>
      <c r="M34" s="22">
        <f>SUM(M21:M33)</f>
        <v>0</v>
      </c>
      <c r="N34" s="137">
        <f>SUM(N21:N33)</f>
        <v>0</v>
      </c>
      <c r="O34" s="147">
        <f>SUM(J34,L34)</f>
        <v>0</v>
      </c>
      <c r="P34" s="21">
        <f>SUM(P21:P33)</f>
        <v>11</v>
      </c>
      <c r="Q34" s="22">
        <f>SUM(Q21:Q33)</f>
        <v>165</v>
      </c>
      <c r="R34" s="22">
        <f>SUM(R21:R33)</f>
        <v>14</v>
      </c>
      <c r="S34" s="22">
        <f>SUM(S21:S33)</f>
        <v>210</v>
      </c>
      <c r="T34" s="137">
        <f>SUM(T21:T33)</f>
        <v>30</v>
      </c>
      <c r="U34" s="282">
        <f>SUM(P34,R34)</f>
        <v>25</v>
      </c>
      <c r="V34" s="21">
        <f>IF(SUM(V21:V33)=0,"",(SUM(V21:V33)))</f>
        <v>10</v>
      </c>
      <c r="W34" s="22">
        <f>SUM(W21:W33)</f>
        <v>150</v>
      </c>
      <c r="X34" s="22">
        <f>SUM(X21:X33)</f>
        <v>11</v>
      </c>
      <c r="Y34" s="22">
        <f>SUM(Y21:Y33)</f>
        <v>165</v>
      </c>
      <c r="Z34" s="137">
        <f>SUM(Z21:Z33)</f>
        <v>30</v>
      </c>
      <c r="AA34" s="282">
        <f>SUM(V34,X34)</f>
        <v>21</v>
      </c>
      <c r="AB34" s="21">
        <f>SUM(AB21:AB33)</f>
        <v>21</v>
      </c>
      <c r="AC34" s="22">
        <f>SUM(AC21:AC33)</f>
        <v>315</v>
      </c>
      <c r="AD34" s="22">
        <f>SUM(AD21:AD33)</f>
        <v>25</v>
      </c>
      <c r="AE34" s="22">
        <f>SUM(AE21:AE33)</f>
        <v>375</v>
      </c>
      <c r="AF34" s="22">
        <f>SUM(AF21:AF33)</f>
        <v>60</v>
      </c>
      <c r="AG34" s="600">
        <f>SUM(AB34,AD34)</f>
        <v>46</v>
      </c>
      <c r="AI34" s="20"/>
      <c r="AJ34" s="20"/>
      <c r="AK34" s="20"/>
      <c r="AL34" s="20"/>
      <c r="AM34" s="20"/>
    </row>
    <row r="35" spans="1:39" ht="15.75" customHeight="1" thickBot="1">
      <c r="A35" s="295"/>
      <c r="B35" s="304"/>
      <c r="C35" s="280" t="s">
        <v>65</v>
      </c>
      <c r="D35" s="283">
        <f aca="true" t="shared" si="12" ref="D35:AG35">SUM(D10,D19,D34)</f>
        <v>0</v>
      </c>
      <c r="E35" s="66">
        <f t="shared" si="12"/>
        <v>0</v>
      </c>
      <c r="F35" s="66">
        <f t="shared" si="12"/>
        <v>0</v>
      </c>
      <c r="G35" s="66">
        <f t="shared" si="12"/>
        <v>0</v>
      </c>
      <c r="H35" s="66">
        <f t="shared" si="12"/>
        <v>0</v>
      </c>
      <c r="I35" s="284">
        <f t="shared" si="12"/>
        <v>0</v>
      </c>
      <c r="J35" s="283">
        <f t="shared" si="12"/>
        <v>10</v>
      </c>
      <c r="K35" s="66">
        <f t="shared" si="12"/>
        <v>150</v>
      </c>
      <c r="L35" s="66">
        <f t="shared" si="12"/>
        <v>10</v>
      </c>
      <c r="M35" s="66">
        <f t="shared" si="12"/>
        <v>150</v>
      </c>
      <c r="N35" s="66">
        <f t="shared" si="12"/>
        <v>30</v>
      </c>
      <c r="O35" s="285">
        <f t="shared" si="12"/>
        <v>20</v>
      </c>
      <c r="P35" s="286">
        <f t="shared" si="12"/>
        <v>11</v>
      </c>
      <c r="Q35" s="66">
        <f t="shared" si="12"/>
        <v>165</v>
      </c>
      <c r="R35" s="66">
        <f t="shared" si="12"/>
        <v>14</v>
      </c>
      <c r="S35" s="66">
        <f t="shared" si="12"/>
        <v>210</v>
      </c>
      <c r="T35" s="66">
        <f t="shared" si="12"/>
        <v>30</v>
      </c>
      <c r="U35" s="284">
        <f t="shared" si="12"/>
        <v>25</v>
      </c>
      <c r="V35" s="283">
        <f t="shared" si="12"/>
        <v>10</v>
      </c>
      <c r="W35" s="66">
        <f t="shared" si="12"/>
        <v>150</v>
      </c>
      <c r="X35" s="66">
        <f t="shared" si="12"/>
        <v>11</v>
      </c>
      <c r="Y35" s="66">
        <f t="shared" si="12"/>
        <v>165</v>
      </c>
      <c r="Z35" s="66">
        <f t="shared" si="12"/>
        <v>30</v>
      </c>
      <c r="AA35" s="285">
        <f t="shared" si="12"/>
        <v>21</v>
      </c>
      <c r="AB35" s="286">
        <f t="shared" si="12"/>
        <v>31</v>
      </c>
      <c r="AC35" s="66">
        <f t="shared" si="12"/>
        <v>465</v>
      </c>
      <c r="AD35" s="66">
        <f t="shared" si="12"/>
        <v>35</v>
      </c>
      <c r="AE35" s="66">
        <f t="shared" si="12"/>
        <v>525</v>
      </c>
      <c r="AF35" s="66">
        <f t="shared" si="12"/>
        <v>90</v>
      </c>
      <c r="AG35" s="328">
        <f t="shared" si="12"/>
        <v>66</v>
      </c>
      <c r="AI35" s="20"/>
      <c r="AJ35" s="20"/>
      <c r="AK35" s="20"/>
      <c r="AL35" s="20"/>
      <c r="AM35" s="20"/>
    </row>
    <row r="36" spans="1:39" ht="15.75" customHeight="1">
      <c r="A36" s="296" t="s">
        <v>55</v>
      </c>
      <c r="B36" s="305"/>
      <c r="C36" s="281" t="s">
        <v>25</v>
      </c>
      <c r="D36" s="1044"/>
      <c r="E36" s="1045"/>
      <c r="F36" s="1045"/>
      <c r="G36" s="1045"/>
      <c r="H36" s="1045"/>
      <c r="I36" s="1045"/>
      <c r="J36" s="1045"/>
      <c r="K36" s="1045"/>
      <c r="L36" s="1045"/>
      <c r="M36" s="1045"/>
      <c r="N36" s="1045"/>
      <c r="O36" s="1045"/>
      <c r="P36" s="1045"/>
      <c r="Q36" s="1045"/>
      <c r="R36" s="1045"/>
      <c r="S36" s="1045"/>
      <c r="T36" s="1045"/>
      <c r="U36" s="1045"/>
      <c r="V36" s="1045"/>
      <c r="W36" s="1045"/>
      <c r="X36" s="1045"/>
      <c r="Y36" s="1045"/>
      <c r="Z36" s="1045"/>
      <c r="AA36" s="1045"/>
      <c r="AB36" s="1045"/>
      <c r="AC36" s="1045"/>
      <c r="AD36" s="1045"/>
      <c r="AE36" s="1045"/>
      <c r="AF36" s="1045"/>
      <c r="AG36" s="1046"/>
      <c r="AI36" s="20"/>
      <c r="AJ36" s="20"/>
      <c r="AK36" s="20"/>
      <c r="AL36" s="20"/>
      <c r="AM36" s="20"/>
    </row>
    <row r="37" spans="1:39" ht="15.75" customHeight="1">
      <c r="A37" s="524" t="s">
        <v>122</v>
      </c>
      <c r="B37" s="312" t="s">
        <v>206</v>
      </c>
      <c r="C37" s="255" t="s">
        <v>275</v>
      </c>
      <c r="D37" s="268"/>
      <c r="E37" s="269"/>
      <c r="F37" s="170"/>
      <c r="G37" s="169"/>
      <c r="H37" s="270"/>
      <c r="I37" s="186"/>
      <c r="J37" s="271"/>
      <c r="K37" s="169"/>
      <c r="L37" s="267"/>
      <c r="M37" s="126">
        <v>20</v>
      </c>
      <c r="N37" s="267"/>
      <c r="O37" s="347" t="s">
        <v>301</v>
      </c>
      <c r="P37" s="271"/>
      <c r="Q37" s="169"/>
      <c r="R37" s="270"/>
      <c r="S37" s="169"/>
      <c r="T37" s="68"/>
      <c r="U37" s="186"/>
      <c r="V37" s="271"/>
      <c r="W37" s="169"/>
      <c r="X37" s="270"/>
      <c r="Y37" s="169"/>
      <c r="Z37" s="270"/>
      <c r="AA37" s="810"/>
      <c r="AB37" s="156">
        <f aca="true" t="shared" si="13" ref="AB37:AB47">SUM(D37,J37,P37,V37)</f>
        <v>0</v>
      </c>
      <c r="AC37" s="126">
        <f aca="true" t="shared" si="14" ref="AC37:AC47">SUM(E37,K37,Q37,W37)</f>
        <v>0</v>
      </c>
      <c r="AD37" s="254">
        <f aca="true" t="shared" si="15" ref="AD37:AD47">SUM(F37,L37,R37,X37)</f>
        <v>0</v>
      </c>
      <c r="AE37" s="126">
        <f aca="true" t="shared" si="16" ref="AE37:AE47">SUM(A37,G37,M37,S37,Y37)</f>
        <v>20</v>
      </c>
      <c r="AF37" s="254">
        <f aca="true" t="shared" si="17" ref="AF37:AF47">SUM(B37,H37,N37,T37,Z37)</f>
        <v>0</v>
      </c>
      <c r="AG37" s="127">
        <f aca="true" t="shared" si="18" ref="AG37:AG48">SUM(AB37,AD37)</f>
        <v>0</v>
      </c>
      <c r="AI37" s="20"/>
      <c r="AJ37" s="20"/>
      <c r="AK37" s="20"/>
      <c r="AL37" s="20"/>
      <c r="AM37" s="20"/>
    </row>
    <row r="38" spans="1:39" ht="15.75" customHeight="1">
      <c r="A38" s="566" t="s">
        <v>449</v>
      </c>
      <c r="B38" s="312" t="s">
        <v>207</v>
      </c>
      <c r="C38" s="255" t="s">
        <v>276</v>
      </c>
      <c r="D38" s="268"/>
      <c r="E38" s="269"/>
      <c r="F38" s="170"/>
      <c r="G38" s="169"/>
      <c r="H38" s="270"/>
      <c r="I38" s="186"/>
      <c r="J38" s="271"/>
      <c r="K38" s="169"/>
      <c r="L38" s="68"/>
      <c r="M38" s="126">
        <v>20</v>
      </c>
      <c r="N38" s="68"/>
      <c r="O38" s="347" t="s">
        <v>302</v>
      </c>
      <c r="P38" s="271"/>
      <c r="Q38" s="169"/>
      <c r="R38" s="270"/>
      <c r="S38" s="169"/>
      <c r="T38" s="270"/>
      <c r="U38" s="186"/>
      <c r="V38" s="271"/>
      <c r="W38" s="169"/>
      <c r="X38" s="270"/>
      <c r="Y38" s="169"/>
      <c r="Z38" s="270"/>
      <c r="AA38" s="811"/>
      <c r="AB38" s="156">
        <f t="shared" si="13"/>
        <v>0</v>
      </c>
      <c r="AC38" s="126">
        <f t="shared" si="14"/>
        <v>0</v>
      </c>
      <c r="AD38" s="254">
        <f t="shared" si="15"/>
        <v>0</v>
      </c>
      <c r="AE38" s="126">
        <f t="shared" si="16"/>
        <v>20</v>
      </c>
      <c r="AF38" s="254">
        <f t="shared" si="17"/>
        <v>0</v>
      </c>
      <c r="AG38" s="127">
        <f t="shared" si="18"/>
        <v>0</v>
      </c>
      <c r="AH38" s="130"/>
      <c r="AI38" s="20"/>
      <c r="AJ38" s="20"/>
      <c r="AK38" s="20"/>
      <c r="AL38" s="20"/>
      <c r="AM38" s="20"/>
    </row>
    <row r="39" spans="1:39" ht="15.75" customHeight="1">
      <c r="A39" s="524" t="s">
        <v>264</v>
      </c>
      <c r="B39" s="312" t="s">
        <v>59</v>
      </c>
      <c r="C39" s="133" t="s">
        <v>265</v>
      </c>
      <c r="D39" s="65"/>
      <c r="E39" s="258"/>
      <c r="F39" s="10"/>
      <c r="G39" s="126"/>
      <c r="H39" s="272"/>
      <c r="I39" s="11"/>
      <c r="J39" s="512">
        <v>3</v>
      </c>
      <c r="K39" s="513">
        <v>45</v>
      </c>
      <c r="L39" s="784"/>
      <c r="M39" s="513"/>
      <c r="N39" s="767"/>
      <c r="O39" s="539" t="s">
        <v>18</v>
      </c>
      <c r="P39" s="512"/>
      <c r="Q39" s="513"/>
      <c r="R39" s="784"/>
      <c r="S39" s="513"/>
      <c r="T39" s="767"/>
      <c r="U39" s="539"/>
      <c r="V39" s="512"/>
      <c r="W39" s="513"/>
      <c r="X39" s="784"/>
      <c r="Y39" s="513"/>
      <c r="Z39" s="767"/>
      <c r="AA39" s="812"/>
      <c r="AB39" s="516">
        <f t="shared" si="13"/>
        <v>3</v>
      </c>
      <c r="AC39" s="513">
        <f t="shared" si="14"/>
        <v>45</v>
      </c>
      <c r="AD39" s="517">
        <f t="shared" si="15"/>
        <v>0</v>
      </c>
      <c r="AE39" s="513">
        <f t="shared" si="16"/>
        <v>0</v>
      </c>
      <c r="AF39" s="517">
        <f t="shared" si="17"/>
        <v>0</v>
      </c>
      <c r="AG39" s="521">
        <f t="shared" si="18"/>
        <v>3</v>
      </c>
      <c r="AI39" s="20"/>
      <c r="AJ39" s="20"/>
      <c r="AK39" s="20"/>
      <c r="AL39" s="20"/>
      <c r="AM39" s="20"/>
    </row>
    <row r="40" spans="1:39" ht="15.75" customHeight="1">
      <c r="A40" s="524" t="s">
        <v>121</v>
      </c>
      <c r="B40" s="312" t="s">
        <v>208</v>
      </c>
      <c r="C40" s="255" t="s">
        <v>273</v>
      </c>
      <c r="D40" s="65"/>
      <c r="E40" s="258"/>
      <c r="F40" s="10"/>
      <c r="G40" s="126"/>
      <c r="H40" s="68"/>
      <c r="I40" s="11"/>
      <c r="J40" s="512"/>
      <c r="K40" s="513"/>
      <c r="L40" s="542"/>
      <c r="M40" s="541"/>
      <c r="N40" s="542"/>
      <c r="O40" s="543"/>
      <c r="P40" s="512"/>
      <c r="Q40" s="513"/>
      <c r="R40" s="514"/>
      <c r="S40" s="513">
        <v>20</v>
      </c>
      <c r="T40" s="542"/>
      <c r="U40" s="796" t="s">
        <v>303</v>
      </c>
      <c r="V40" s="512"/>
      <c r="W40" s="513"/>
      <c r="X40" s="514"/>
      <c r="Y40" s="513"/>
      <c r="Z40" s="514"/>
      <c r="AA40" s="812"/>
      <c r="AB40" s="516">
        <f t="shared" si="13"/>
        <v>0</v>
      </c>
      <c r="AC40" s="513">
        <f t="shared" si="14"/>
        <v>0</v>
      </c>
      <c r="AD40" s="517">
        <f t="shared" si="15"/>
        <v>0</v>
      </c>
      <c r="AE40" s="513">
        <f t="shared" si="16"/>
        <v>20</v>
      </c>
      <c r="AF40" s="517">
        <f t="shared" si="17"/>
        <v>0</v>
      </c>
      <c r="AG40" s="521">
        <f t="shared" si="18"/>
        <v>0</v>
      </c>
      <c r="AI40" s="20"/>
      <c r="AJ40" s="20"/>
      <c r="AK40" s="20"/>
      <c r="AL40" s="20"/>
      <c r="AM40" s="20"/>
    </row>
    <row r="41" spans="1:39" ht="15.75" customHeight="1">
      <c r="A41" s="524" t="s">
        <v>266</v>
      </c>
      <c r="B41" s="312" t="s">
        <v>59</v>
      </c>
      <c r="C41" s="133" t="s">
        <v>267</v>
      </c>
      <c r="D41" s="65"/>
      <c r="E41" s="258"/>
      <c r="F41" s="10"/>
      <c r="G41" s="126"/>
      <c r="H41" s="272"/>
      <c r="I41" s="11"/>
      <c r="J41" s="512"/>
      <c r="K41" s="513"/>
      <c r="L41" s="784"/>
      <c r="M41" s="513"/>
      <c r="N41" s="767"/>
      <c r="O41" s="539"/>
      <c r="P41" s="512">
        <v>3</v>
      </c>
      <c r="Q41" s="513">
        <v>45</v>
      </c>
      <c r="R41" s="784"/>
      <c r="S41" s="513"/>
      <c r="T41" s="767"/>
      <c r="U41" s="539" t="s">
        <v>18</v>
      </c>
      <c r="V41" s="512"/>
      <c r="W41" s="513"/>
      <c r="X41" s="784"/>
      <c r="Y41" s="513"/>
      <c r="Z41" s="767"/>
      <c r="AA41" s="812"/>
      <c r="AB41" s="516">
        <f t="shared" si="13"/>
        <v>3</v>
      </c>
      <c r="AC41" s="513">
        <f t="shared" si="14"/>
        <v>45</v>
      </c>
      <c r="AD41" s="517">
        <f t="shared" si="15"/>
        <v>0</v>
      </c>
      <c r="AE41" s="513">
        <f t="shared" si="16"/>
        <v>0</v>
      </c>
      <c r="AF41" s="517">
        <f t="shared" si="17"/>
        <v>0</v>
      </c>
      <c r="AG41" s="521">
        <f t="shared" si="18"/>
        <v>3</v>
      </c>
      <c r="AI41" s="20"/>
      <c r="AJ41" s="20"/>
      <c r="AK41" s="20"/>
      <c r="AL41" s="20"/>
      <c r="AM41" s="20"/>
    </row>
    <row r="42" spans="1:39" ht="15.75" customHeight="1">
      <c r="A42" s="524" t="s">
        <v>376</v>
      </c>
      <c r="B42" s="312" t="s">
        <v>209</v>
      </c>
      <c r="C42" s="255" t="s">
        <v>274</v>
      </c>
      <c r="D42" s="268"/>
      <c r="E42" s="269"/>
      <c r="F42" s="170"/>
      <c r="G42" s="169"/>
      <c r="H42" s="270"/>
      <c r="I42" s="186"/>
      <c r="J42" s="798"/>
      <c r="K42" s="797"/>
      <c r="L42" s="542"/>
      <c r="M42" s="513"/>
      <c r="N42" s="542"/>
      <c r="O42" s="513"/>
      <c r="P42" s="798"/>
      <c r="Q42" s="797"/>
      <c r="R42" s="799"/>
      <c r="S42" s="797"/>
      <c r="T42" s="799"/>
      <c r="U42" s="800"/>
      <c r="V42" s="798"/>
      <c r="W42" s="797"/>
      <c r="X42" s="799"/>
      <c r="Y42" s="797">
        <v>20</v>
      </c>
      <c r="Z42" s="799"/>
      <c r="AA42" s="1198" t="s">
        <v>304</v>
      </c>
      <c r="AB42" s="516">
        <f t="shared" si="13"/>
        <v>0</v>
      </c>
      <c r="AC42" s="513">
        <f t="shared" si="14"/>
        <v>0</v>
      </c>
      <c r="AD42" s="517">
        <f t="shared" si="15"/>
        <v>0</v>
      </c>
      <c r="AE42" s="513">
        <f t="shared" si="16"/>
        <v>20</v>
      </c>
      <c r="AF42" s="517">
        <f t="shared" si="17"/>
        <v>0</v>
      </c>
      <c r="AG42" s="521">
        <f t="shared" si="18"/>
        <v>0</v>
      </c>
      <c r="AI42" s="20"/>
      <c r="AJ42" s="20"/>
      <c r="AK42" s="20"/>
      <c r="AL42" s="20"/>
      <c r="AM42" s="20"/>
    </row>
    <row r="43" spans="1:39" ht="15.75" customHeight="1">
      <c r="A43" s="524" t="s">
        <v>268</v>
      </c>
      <c r="B43" s="312" t="s">
        <v>59</v>
      </c>
      <c r="C43" s="133" t="s">
        <v>269</v>
      </c>
      <c r="D43" s="65"/>
      <c r="E43" s="258"/>
      <c r="F43" s="10"/>
      <c r="G43" s="126"/>
      <c r="H43" s="272"/>
      <c r="I43" s="11"/>
      <c r="J43" s="512"/>
      <c r="K43" s="513"/>
      <c r="L43" s="784"/>
      <c r="M43" s="513"/>
      <c r="N43" s="767"/>
      <c r="O43" s="539"/>
      <c r="P43" s="512"/>
      <c r="Q43" s="513"/>
      <c r="R43" s="784"/>
      <c r="S43" s="513"/>
      <c r="T43" s="767"/>
      <c r="U43" s="539"/>
      <c r="V43" s="512">
        <v>2</v>
      </c>
      <c r="W43" s="513">
        <v>30</v>
      </c>
      <c r="X43" s="784"/>
      <c r="Y43" s="513"/>
      <c r="Z43" s="767"/>
      <c r="AA43" s="812" t="s">
        <v>18</v>
      </c>
      <c r="AB43" s="516">
        <v>2</v>
      </c>
      <c r="AC43" s="513">
        <f t="shared" si="14"/>
        <v>30</v>
      </c>
      <c r="AD43" s="517">
        <f t="shared" si="15"/>
        <v>0</v>
      </c>
      <c r="AE43" s="513">
        <f t="shared" si="16"/>
        <v>0</v>
      </c>
      <c r="AF43" s="517">
        <f t="shared" si="17"/>
        <v>0</v>
      </c>
      <c r="AG43" s="521">
        <v>2</v>
      </c>
      <c r="AI43" s="20"/>
      <c r="AJ43" s="20"/>
      <c r="AK43" s="20"/>
      <c r="AL43" s="20"/>
      <c r="AM43" s="20"/>
    </row>
    <row r="44" spans="1:39" ht="32.25">
      <c r="A44" s="524" t="s">
        <v>567</v>
      </c>
      <c r="B44" s="312" t="s">
        <v>59</v>
      </c>
      <c r="C44" s="255" t="s">
        <v>579</v>
      </c>
      <c r="D44" s="65"/>
      <c r="E44" s="258"/>
      <c r="F44" s="10"/>
      <c r="G44" s="126"/>
      <c r="H44" s="272"/>
      <c r="I44" s="11"/>
      <c r="J44" s="512"/>
      <c r="K44" s="513"/>
      <c r="L44" s="784"/>
      <c r="M44" s="513">
        <v>20</v>
      </c>
      <c r="N44" s="767"/>
      <c r="O44" s="539" t="s">
        <v>571</v>
      </c>
      <c r="P44" s="512"/>
      <c r="Q44" s="513"/>
      <c r="R44" s="784"/>
      <c r="S44" s="513"/>
      <c r="T44" s="767"/>
      <c r="U44" s="539"/>
      <c r="V44" s="512"/>
      <c r="W44" s="513"/>
      <c r="X44" s="784"/>
      <c r="Y44" s="513"/>
      <c r="Z44" s="767"/>
      <c r="AA44" s="812"/>
      <c r="AB44" s="516">
        <f>SUM(D44,J44,P44,V44)</f>
        <v>0</v>
      </c>
      <c r="AC44" s="513">
        <f>SUM(E44,K44,Q44,W44)</f>
        <v>0</v>
      </c>
      <c r="AD44" s="517">
        <f>SUM(F44,L44,R44,X44)</f>
        <v>0</v>
      </c>
      <c r="AE44" s="513">
        <f>SUM(A44,G44,M44,S44,Y44)</f>
        <v>20</v>
      </c>
      <c r="AF44" s="517">
        <f>SUM(B44,H44,N44,T44,Z44)</f>
        <v>0</v>
      </c>
      <c r="AG44" s="521">
        <f>SUM(AB44,AD44)</f>
        <v>0</v>
      </c>
      <c r="AI44" s="20"/>
      <c r="AJ44" s="20"/>
      <c r="AK44" s="20"/>
      <c r="AL44" s="20"/>
      <c r="AM44" s="20"/>
    </row>
    <row r="45" spans="1:39" ht="15.75" customHeight="1">
      <c r="A45" s="793" t="s">
        <v>559</v>
      </c>
      <c r="B45" s="312" t="s">
        <v>59</v>
      </c>
      <c r="C45" s="547" t="s">
        <v>580</v>
      </c>
      <c r="D45" s="506"/>
      <c r="E45" s="507"/>
      <c r="F45" s="519"/>
      <c r="G45" s="513"/>
      <c r="H45" s="767"/>
      <c r="I45" s="539"/>
      <c r="J45" s="512"/>
      <c r="K45" s="513"/>
      <c r="L45" s="784"/>
      <c r="M45" s="513"/>
      <c r="N45" s="767"/>
      <c r="O45" s="539"/>
      <c r="P45" s="512"/>
      <c r="Q45" s="513"/>
      <c r="R45" s="784"/>
      <c r="S45" s="513">
        <v>20</v>
      </c>
      <c r="T45" s="767"/>
      <c r="U45" s="539" t="s">
        <v>571</v>
      </c>
      <c r="V45" s="512"/>
      <c r="W45" s="513"/>
      <c r="X45" s="784"/>
      <c r="Y45" s="513"/>
      <c r="Z45" s="767"/>
      <c r="AA45" s="812"/>
      <c r="AB45" s="516">
        <f t="shared" si="13"/>
        <v>0</v>
      </c>
      <c r="AC45" s="513">
        <f t="shared" si="14"/>
        <v>0</v>
      </c>
      <c r="AD45" s="517">
        <f t="shared" si="15"/>
        <v>0</v>
      </c>
      <c r="AE45" s="513">
        <f t="shared" si="16"/>
        <v>20</v>
      </c>
      <c r="AF45" s="517">
        <f t="shared" si="17"/>
        <v>0</v>
      </c>
      <c r="AG45" s="521">
        <f t="shared" si="18"/>
        <v>0</v>
      </c>
      <c r="AH45" s="740"/>
      <c r="AI45" s="20"/>
      <c r="AJ45" s="20"/>
      <c r="AK45" s="20"/>
      <c r="AL45" s="20"/>
      <c r="AM45" s="20"/>
    </row>
    <row r="46" spans="1:39" ht="32.25">
      <c r="A46" s="808" t="s">
        <v>568</v>
      </c>
      <c r="B46" s="313" t="s">
        <v>59</v>
      </c>
      <c r="C46" s="851" t="s">
        <v>581</v>
      </c>
      <c r="D46" s="558"/>
      <c r="E46" s="559"/>
      <c r="F46" s="596"/>
      <c r="G46" s="541"/>
      <c r="H46" s="791"/>
      <c r="I46" s="544"/>
      <c r="J46" s="540"/>
      <c r="K46" s="541"/>
      <c r="L46" s="792"/>
      <c r="M46" s="541"/>
      <c r="N46" s="791"/>
      <c r="O46" s="544"/>
      <c r="P46" s="540"/>
      <c r="Q46" s="541"/>
      <c r="R46" s="792"/>
      <c r="S46" s="541"/>
      <c r="T46" s="791"/>
      <c r="U46" s="544"/>
      <c r="V46" s="540"/>
      <c r="W46" s="541"/>
      <c r="X46" s="792"/>
      <c r="Y46" s="541">
        <v>20</v>
      </c>
      <c r="Z46" s="791"/>
      <c r="AA46" s="813" t="s">
        <v>571</v>
      </c>
      <c r="AB46" s="516">
        <f>SUM(D46,J46,P46,V46)</f>
        <v>0</v>
      </c>
      <c r="AC46" s="513">
        <f>SUM(E46,K46,Q46,W46)</f>
        <v>0</v>
      </c>
      <c r="AD46" s="517">
        <f>SUM(F46,L46,R46,X46)</f>
        <v>0</v>
      </c>
      <c r="AE46" s="513">
        <f>SUM(A46,G46,M46,S46,Y46)</f>
        <v>20</v>
      </c>
      <c r="AF46" s="517">
        <f>SUM(B46,H46,N46,T46,Z46)</f>
        <v>0</v>
      </c>
      <c r="AG46" s="521">
        <f>SUM(AB46,AD46)</f>
        <v>0</v>
      </c>
      <c r="AH46" s="740"/>
      <c r="AI46" s="20"/>
      <c r="AJ46" s="20"/>
      <c r="AK46" s="20"/>
      <c r="AL46" s="20"/>
      <c r="AM46" s="20"/>
    </row>
    <row r="47" spans="1:39" ht="15.75" customHeight="1" thickBot="1">
      <c r="A47" s="525" t="s">
        <v>112</v>
      </c>
      <c r="B47" s="313" t="s">
        <v>23</v>
      </c>
      <c r="C47" s="274" t="s">
        <v>398</v>
      </c>
      <c r="D47" s="264"/>
      <c r="E47" s="265"/>
      <c r="F47" s="14"/>
      <c r="G47" s="157"/>
      <c r="H47" s="275"/>
      <c r="I47" s="15"/>
      <c r="J47" s="135"/>
      <c r="K47" s="157"/>
      <c r="L47" s="26"/>
      <c r="M47" s="157"/>
      <c r="N47" s="275"/>
      <c r="O47" s="15"/>
      <c r="P47" s="135"/>
      <c r="Q47" s="157"/>
      <c r="R47" s="26"/>
      <c r="S47" s="157"/>
      <c r="T47" s="275"/>
      <c r="U47" s="15"/>
      <c r="V47" s="135"/>
      <c r="W47" s="157"/>
      <c r="X47" s="26"/>
      <c r="Y47" s="157"/>
      <c r="Z47" s="275"/>
      <c r="AA47" s="814" t="s">
        <v>58</v>
      </c>
      <c r="AB47" s="156">
        <f t="shared" si="13"/>
        <v>0</v>
      </c>
      <c r="AC47" s="126">
        <f t="shared" si="14"/>
        <v>0</v>
      </c>
      <c r="AD47" s="254">
        <f t="shared" si="15"/>
        <v>0</v>
      </c>
      <c r="AE47" s="126">
        <f t="shared" si="16"/>
        <v>0</v>
      </c>
      <c r="AF47" s="254">
        <f t="shared" si="17"/>
        <v>0</v>
      </c>
      <c r="AG47" s="127">
        <f t="shared" si="18"/>
        <v>0</v>
      </c>
      <c r="AI47" s="20"/>
      <c r="AJ47" s="20"/>
      <c r="AK47" s="20"/>
      <c r="AL47" s="20"/>
      <c r="AM47" s="20"/>
    </row>
    <row r="48" spans="1:39" ht="15.75" customHeight="1" thickBot="1">
      <c r="A48" s="297"/>
      <c r="B48" s="306"/>
      <c r="C48" s="287" t="s">
        <v>56</v>
      </c>
      <c r="D48" s="151">
        <f>SUM(D37:D47)</f>
        <v>0</v>
      </c>
      <c r="E48" s="152">
        <f>SUM(E37:E47)</f>
        <v>0</v>
      </c>
      <c r="F48" s="152">
        <f>SUM(F37:F47)</f>
        <v>0</v>
      </c>
      <c r="G48" s="152">
        <f>SUM(G37:G47)</f>
        <v>0</v>
      </c>
      <c r="H48" s="289" t="s">
        <v>26</v>
      </c>
      <c r="I48" s="159">
        <f>SUM(D48,F48)</f>
        <v>0</v>
      </c>
      <c r="J48" s="151">
        <f>SUM(J37:J47)</f>
        <v>3</v>
      </c>
      <c r="K48" s="152">
        <f>SUM(K37:K47)</f>
        <v>45</v>
      </c>
      <c r="L48" s="152">
        <f>SUM(L37:L47)</f>
        <v>0</v>
      </c>
      <c r="M48" s="152">
        <f>SUM(M37:M47)</f>
        <v>60</v>
      </c>
      <c r="N48" s="158" t="s">
        <v>26</v>
      </c>
      <c r="O48" s="159">
        <f>SUM(J48,L48)</f>
        <v>3</v>
      </c>
      <c r="P48" s="151">
        <f>SUM(P37:P47)</f>
        <v>3</v>
      </c>
      <c r="Q48" s="152">
        <f>SUM(Q37:Q47)</f>
        <v>45</v>
      </c>
      <c r="R48" s="152">
        <f>SUM(R37:R47)</f>
        <v>0</v>
      </c>
      <c r="S48" s="152">
        <f>SUM(S37:S47)</f>
        <v>40</v>
      </c>
      <c r="T48" s="158" t="s">
        <v>26</v>
      </c>
      <c r="U48" s="159">
        <f>SUM(P48,R48)</f>
        <v>3</v>
      </c>
      <c r="V48" s="160">
        <f>SUM(V37:V47)</f>
        <v>2</v>
      </c>
      <c r="W48" s="152">
        <f>SUM(W37:W47)</f>
        <v>30</v>
      </c>
      <c r="X48" s="152">
        <f>SUM(X37:X47)</f>
        <v>0</v>
      </c>
      <c r="Y48" s="152">
        <f>SUM(Y37:Y47)</f>
        <v>40</v>
      </c>
      <c r="Z48" s="158" t="s">
        <v>26</v>
      </c>
      <c r="AA48" s="815">
        <f>SUM(V48,X48)</f>
        <v>2</v>
      </c>
      <c r="AB48" s="816">
        <f>SUM(AB37:AB47)</f>
        <v>8</v>
      </c>
      <c r="AC48" s="152">
        <f>SUM(AC37:AC47)</f>
        <v>120</v>
      </c>
      <c r="AD48" s="152">
        <f>SUM(AD37:AD47)</f>
        <v>0</v>
      </c>
      <c r="AE48" s="152">
        <f>SUM(AE37:AE47)</f>
        <v>140</v>
      </c>
      <c r="AF48" s="158" t="s">
        <v>26</v>
      </c>
      <c r="AG48" s="600">
        <f t="shared" si="18"/>
        <v>8</v>
      </c>
      <c r="AI48" s="20"/>
      <c r="AJ48" s="20"/>
      <c r="AK48" s="20"/>
      <c r="AL48" s="20"/>
      <c r="AM48" s="20"/>
    </row>
    <row r="49" spans="1:39" ht="15.75" customHeight="1" thickBot="1">
      <c r="A49" s="298"/>
      <c r="B49" s="307"/>
      <c r="C49" s="685" t="s">
        <v>202</v>
      </c>
      <c r="D49" s="290">
        <f aca="true" t="shared" si="19" ref="D49:AG49">SUM(D48,D35)</f>
        <v>0</v>
      </c>
      <c r="E49" s="291">
        <f t="shared" si="19"/>
        <v>0</v>
      </c>
      <c r="F49" s="291">
        <f t="shared" si="19"/>
        <v>0</v>
      </c>
      <c r="G49" s="291">
        <f t="shared" si="19"/>
        <v>0</v>
      </c>
      <c r="H49" s="291">
        <f t="shared" si="19"/>
        <v>0</v>
      </c>
      <c r="I49" s="291">
        <f t="shared" si="19"/>
        <v>0</v>
      </c>
      <c r="J49" s="291">
        <f t="shared" si="19"/>
        <v>13</v>
      </c>
      <c r="K49" s="291">
        <f t="shared" si="19"/>
        <v>195</v>
      </c>
      <c r="L49" s="291">
        <f t="shared" si="19"/>
        <v>10</v>
      </c>
      <c r="M49" s="291">
        <f t="shared" si="19"/>
        <v>210</v>
      </c>
      <c r="N49" s="291">
        <f t="shared" si="19"/>
        <v>30</v>
      </c>
      <c r="O49" s="291">
        <f t="shared" si="19"/>
        <v>23</v>
      </c>
      <c r="P49" s="291">
        <f t="shared" si="19"/>
        <v>14</v>
      </c>
      <c r="Q49" s="291">
        <f t="shared" si="19"/>
        <v>210</v>
      </c>
      <c r="R49" s="291">
        <f t="shared" si="19"/>
        <v>14</v>
      </c>
      <c r="S49" s="291">
        <f t="shared" si="19"/>
        <v>250</v>
      </c>
      <c r="T49" s="291">
        <f t="shared" si="19"/>
        <v>30</v>
      </c>
      <c r="U49" s="291">
        <f t="shared" si="19"/>
        <v>28</v>
      </c>
      <c r="V49" s="291">
        <f t="shared" si="19"/>
        <v>12</v>
      </c>
      <c r="W49" s="291">
        <f t="shared" si="19"/>
        <v>180</v>
      </c>
      <c r="X49" s="291">
        <f t="shared" si="19"/>
        <v>11</v>
      </c>
      <c r="Y49" s="291">
        <f t="shared" si="19"/>
        <v>205</v>
      </c>
      <c r="Z49" s="291">
        <f t="shared" si="19"/>
        <v>30</v>
      </c>
      <c r="AA49" s="327">
        <f t="shared" si="19"/>
        <v>23</v>
      </c>
      <c r="AB49" s="809">
        <f t="shared" si="19"/>
        <v>39</v>
      </c>
      <c r="AC49" s="291">
        <f t="shared" si="19"/>
        <v>585</v>
      </c>
      <c r="AD49" s="291">
        <f t="shared" si="19"/>
        <v>35</v>
      </c>
      <c r="AE49" s="291">
        <f t="shared" si="19"/>
        <v>665</v>
      </c>
      <c r="AF49" s="291">
        <f t="shared" si="19"/>
        <v>90</v>
      </c>
      <c r="AG49" s="327">
        <f t="shared" si="19"/>
        <v>74</v>
      </c>
      <c r="AI49" s="20"/>
      <c r="AJ49" s="20"/>
      <c r="AK49" s="20"/>
      <c r="AL49" s="20"/>
      <c r="AM49" s="20"/>
    </row>
    <row r="50" spans="1:39" ht="15.75" customHeight="1">
      <c r="A50" s="299" t="s">
        <v>57</v>
      </c>
      <c r="B50" s="308"/>
      <c r="C50" s="16" t="s">
        <v>29</v>
      </c>
      <c r="D50" s="1047"/>
      <c r="E50" s="1048"/>
      <c r="F50" s="1048"/>
      <c r="G50" s="1048"/>
      <c r="H50" s="1048"/>
      <c r="I50" s="1048"/>
      <c r="J50" s="1048"/>
      <c r="K50" s="1048"/>
      <c r="L50" s="1048"/>
      <c r="M50" s="1048"/>
      <c r="N50" s="1048"/>
      <c r="O50" s="1048"/>
      <c r="P50" s="1048"/>
      <c r="Q50" s="1048"/>
      <c r="R50" s="1048"/>
      <c r="S50" s="1048"/>
      <c r="T50" s="1048"/>
      <c r="U50" s="1048"/>
      <c r="V50" s="1048"/>
      <c r="W50" s="1048"/>
      <c r="X50" s="1048"/>
      <c r="Y50" s="1048"/>
      <c r="Z50" s="1048"/>
      <c r="AA50" s="1048"/>
      <c r="AB50" s="1048"/>
      <c r="AC50" s="1048"/>
      <c r="AD50" s="1048"/>
      <c r="AE50" s="1048"/>
      <c r="AF50" s="1048"/>
      <c r="AG50" s="1040"/>
      <c r="AI50" s="20"/>
      <c r="AJ50" s="20"/>
      <c r="AK50" s="20"/>
      <c r="AL50" s="20"/>
      <c r="AM50" s="20"/>
    </row>
    <row r="51" spans="1:39" s="32" customFormat="1" ht="15.75" customHeight="1">
      <c r="A51" s="553" t="s">
        <v>455</v>
      </c>
      <c r="B51" s="301" t="s">
        <v>22</v>
      </c>
      <c r="C51" s="654" t="s">
        <v>410</v>
      </c>
      <c r="D51" s="65"/>
      <c r="E51" s="126"/>
      <c r="F51" s="10"/>
      <c r="G51" s="126"/>
      <c r="H51" s="24"/>
      <c r="I51" s="25"/>
      <c r="J51" s="65"/>
      <c r="K51" s="126"/>
      <c r="L51" s="24"/>
      <c r="M51" s="126"/>
      <c r="N51" s="24"/>
      <c r="O51" s="25"/>
      <c r="P51" s="128"/>
      <c r="Q51" s="126"/>
      <c r="R51" s="68">
        <v>2</v>
      </c>
      <c r="S51" s="126">
        <v>30</v>
      </c>
      <c r="T51" s="68">
        <v>3</v>
      </c>
      <c r="U51" s="539" t="s">
        <v>18</v>
      </c>
      <c r="V51" s="128"/>
      <c r="W51" s="126"/>
      <c r="X51" s="68"/>
      <c r="Y51" s="126"/>
      <c r="Z51" s="68"/>
      <c r="AA51" s="62"/>
      <c r="AB51" s="156">
        <f>SUM(D51,J51,P51,V51)</f>
        <v>0</v>
      </c>
      <c r="AC51" s="126">
        <f>SUM(E51,K51,Q51,W51)</f>
        <v>0</v>
      </c>
      <c r="AD51" s="254">
        <f>SUM(F51,L51,R51,X51)</f>
        <v>2</v>
      </c>
      <c r="AE51" s="126">
        <f aca="true" t="shared" si="20" ref="AE51:AE56">SUM(A51,G51,M51,S51,Y51)</f>
        <v>30</v>
      </c>
      <c r="AF51" s="254">
        <v>2</v>
      </c>
      <c r="AG51" s="127">
        <f aca="true" t="shared" si="21" ref="AG51:AG56">SUM(AB51,AD51)</f>
        <v>2</v>
      </c>
      <c r="AH51" s="130"/>
      <c r="AI51" s="54"/>
      <c r="AJ51" s="54"/>
      <c r="AK51" s="54"/>
      <c r="AL51" s="54"/>
      <c r="AM51" s="54"/>
    </row>
    <row r="52" spans="1:39" s="32" customFormat="1" ht="15.75" customHeight="1">
      <c r="A52" s="553" t="s">
        <v>456</v>
      </c>
      <c r="B52" s="301" t="s">
        <v>22</v>
      </c>
      <c r="C52" s="654" t="s">
        <v>107</v>
      </c>
      <c r="D52" s="65"/>
      <c r="E52" s="126"/>
      <c r="F52" s="10"/>
      <c r="G52" s="126"/>
      <c r="H52" s="24"/>
      <c r="I52" s="25"/>
      <c r="J52" s="65"/>
      <c r="K52" s="126"/>
      <c r="L52" s="68">
        <v>2</v>
      </c>
      <c r="M52" s="126">
        <v>30</v>
      </c>
      <c r="N52" s="68">
        <v>3</v>
      </c>
      <c r="O52" s="539" t="s">
        <v>18</v>
      </c>
      <c r="P52" s="128"/>
      <c r="Q52" s="126"/>
      <c r="R52" s="68">
        <v>2</v>
      </c>
      <c r="S52" s="126">
        <v>30</v>
      </c>
      <c r="T52" s="68">
        <v>3</v>
      </c>
      <c r="U52" s="539" t="s">
        <v>18</v>
      </c>
      <c r="V52" s="128"/>
      <c r="W52" s="126"/>
      <c r="X52" s="68">
        <v>2</v>
      </c>
      <c r="Y52" s="126">
        <v>30</v>
      </c>
      <c r="Z52" s="68">
        <v>3</v>
      </c>
      <c r="AA52" s="539" t="s">
        <v>18</v>
      </c>
      <c r="AB52" s="156">
        <f aca="true" t="shared" si="22" ref="AB52:AD56">SUM(D52,J52,P52,V52)</f>
        <v>0</v>
      </c>
      <c r="AC52" s="126">
        <f t="shared" si="22"/>
        <v>0</v>
      </c>
      <c r="AD52" s="254">
        <f t="shared" si="22"/>
        <v>6</v>
      </c>
      <c r="AE52" s="126">
        <f t="shared" si="20"/>
        <v>90</v>
      </c>
      <c r="AF52" s="254">
        <v>2</v>
      </c>
      <c r="AG52" s="127">
        <f t="shared" si="21"/>
        <v>6</v>
      </c>
      <c r="AH52" s="1"/>
      <c r="AI52" s="54"/>
      <c r="AJ52" s="54"/>
      <c r="AK52" s="54"/>
      <c r="AL52" s="54"/>
      <c r="AM52" s="54"/>
    </row>
    <row r="53" spans="1:39" s="32" customFormat="1" ht="15.75" customHeight="1">
      <c r="A53" s="553" t="s">
        <v>457</v>
      </c>
      <c r="B53" s="301" t="s">
        <v>22</v>
      </c>
      <c r="C53" s="654" t="s">
        <v>108</v>
      </c>
      <c r="D53" s="65"/>
      <c r="E53" s="126"/>
      <c r="F53" s="10"/>
      <c r="G53" s="126"/>
      <c r="H53" s="24"/>
      <c r="I53" s="25"/>
      <c r="J53" s="65"/>
      <c r="K53" s="126"/>
      <c r="L53" s="68">
        <v>2</v>
      </c>
      <c r="M53" s="126">
        <v>30</v>
      </c>
      <c r="N53" s="68">
        <v>3</v>
      </c>
      <c r="O53" s="539" t="s">
        <v>18</v>
      </c>
      <c r="P53" s="128"/>
      <c r="Q53" s="126"/>
      <c r="R53" s="68">
        <v>2</v>
      </c>
      <c r="S53" s="126">
        <v>30</v>
      </c>
      <c r="T53" s="68">
        <v>3</v>
      </c>
      <c r="U53" s="539" t="s">
        <v>18</v>
      </c>
      <c r="V53" s="128"/>
      <c r="W53" s="126"/>
      <c r="X53" s="68">
        <v>2</v>
      </c>
      <c r="Y53" s="126">
        <v>30</v>
      </c>
      <c r="Z53" s="68">
        <v>3</v>
      </c>
      <c r="AA53" s="539" t="s">
        <v>18</v>
      </c>
      <c r="AB53" s="156">
        <f t="shared" si="22"/>
        <v>0</v>
      </c>
      <c r="AC53" s="126">
        <f t="shared" si="22"/>
        <v>0</v>
      </c>
      <c r="AD53" s="254">
        <f t="shared" si="22"/>
        <v>6</v>
      </c>
      <c r="AE53" s="126">
        <f t="shared" si="20"/>
        <v>90</v>
      </c>
      <c r="AF53" s="254">
        <v>2</v>
      </c>
      <c r="AG53" s="127">
        <f t="shared" si="21"/>
        <v>6</v>
      </c>
      <c r="AH53" s="130"/>
      <c r="AI53" s="54"/>
      <c r="AJ53" s="54"/>
      <c r="AK53" s="54"/>
      <c r="AL53" s="54"/>
      <c r="AM53" s="54"/>
    </row>
    <row r="54" spans="1:39" s="32" customFormat="1" ht="15.75" customHeight="1">
      <c r="A54" s="553" t="s">
        <v>458</v>
      </c>
      <c r="B54" s="301" t="s">
        <v>22</v>
      </c>
      <c r="C54" s="654" t="s">
        <v>109</v>
      </c>
      <c r="D54" s="65"/>
      <c r="E54" s="126"/>
      <c r="F54" s="10"/>
      <c r="G54" s="126"/>
      <c r="H54" s="24"/>
      <c r="I54" s="25"/>
      <c r="J54" s="65"/>
      <c r="K54" s="126"/>
      <c r="L54" s="68">
        <v>2</v>
      </c>
      <c r="M54" s="126">
        <v>30</v>
      </c>
      <c r="N54" s="68">
        <v>3</v>
      </c>
      <c r="O54" s="515" t="s">
        <v>18</v>
      </c>
      <c r="P54" s="128"/>
      <c r="Q54" s="126"/>
      <c r="R54" s="68"/>
      <c r="S54" s="126"/>
      <c r="T54" s="68"/>
      <c r="U54" s="11"/>
      <c r="V54" s="128"/>
      <c r="W54" s="263"/>
      <c r="X54" s="68">
        <v>2</v>
      </c>
      <c r="Y54" s="126">
        <v>30</v>
      </c>
      <c r="Z54" s="68">
        <v>3</v>
      </c>
      <c r="AA54" s="515" t="s">
        <v>18</v>
      </c>
      <c r="AB54" s="156">
        <f t="shared" si="22"/>
        <v>0</v>
      </c>
      <c r="AC54" s="126">
        <f t="shared" si="22"/>
        <v>0</v>
      </c>
      <c r="AD54" s="254">
        <f t="shared" si="22"/>
        <v>4</v>
      </c>
      <c r="AE54" s="126">
        <f t="shared" si="20"/>
        <v>60</v>
      </c>
      <c r="AF54" s="254">
        <v>2</v>
      </c>
      <c r="AG54" s="127">
        <f t="shared" si="21"/>
        <v>4</v>
      </c>
      <c r="AH54" s="1"/>
      <c r="AI54" s="54"/>
      <c r="AJ54" s="54"/>
      <c r="AK54" s="54"/>
      <c r="AL54" s="54"/>
      <c r="AM54" s="54"/>
    </row>
    <row r="55" spans="1:39" s="32" customFormat="1" ht="15.75" customHeight="1">
      <c r="A55" s="553" t="s">
        <v>459</v>
      </c>
      <c r="B55" s="301" t="s">
        <v>22</v>
      </c>
      <c r="C55" s="654" t="s">
        <v>110</v>
      </c>
      <c r="D55" s="65"/>
      <c r="E55" s="126"/>
      <c r="F55" s="10"/>
      <c r="G55" s="126"/>
      <c r="H55" s="24"/>
      <c r="I55" s="25"/>
      <c r="J55" s="65"/>
      <c r="K55" s="126"/>
      <c r="L55" s="24">
        <v>2</v>
      </c>
      <c r="M55" s="126">
        <v>30</v>
      </c>
      <c r="N55" s="24">
        <v>3</v>
      </c>
      <c r="O55" s="510" t="s">
        <v>18</v>
      </c>
      <c r="P55" s="128"/>
      <c r="Q55" s="126"/>
      <c r="R55" s="68"/>
      <c r="S55" s="126"/>
      <c r="T55" s="68"/>
      <c r="U55" s="11"/>
      <c r="V55" s="128"/>
      <c r="W55" s="263"/>
      <c r="X55" s="68">
        <v>2</v>
      </c>
      <c r="Y55" s="126">
        <v>30</v>
      </c>
      <c r="Z55" s="68">
        <v>3</v>
      </c>
      <c r="AA55" s="515" t="s">
        <v>18</v>
      </c>
      <c r="AB55" s="156">
        <f t="shared" si="22"/>
        <v>0</v>
      </c>
      <c r="AC55" s="126">
        <f t="shared" si="22"/>
        <v>0</v>
      </c>
      <c r="AD55" s="254">
        <f t="shared" si="22"/>
        <v>4</v>
      </c>
      <c r="AE55" s="126">
        <f t="shared" si="20"/>
        <v>60</v>
      </c>
      <c r="AF55" s="254">
        <v>2</v>
      </c>
      <c r="AG55" s="127">
        <f t="shared" si="21"/>
        <v>4</v>
      </c>
      <c r="AH55" s="1"/>
      <c r="AI55" s="54"/>
      <c r="AJ55" s="54"/>
      <c r="AK55" s="54"/>
      <c r="AL55" s="54"/>
      <c r="AM55" s="54"/>
    </row>
    <row r="56" spans="1:39" s="32" customFormat="1" ht="15.75" customHeight="1">
      <c r="A56" s="553" t="s">
        <v>460</v>
      </c>
      <c r="B56" s="301" t="s">
        <v>22</v>
      </c>
      <c r="C56" s="654" t="s">
        <v>111</v>
      </c>
      <c r="D56" s="65"/>
      <c r="E56" s="126"/>
      <c r="F56" s="10"/>
      <c r="G56" s="126"/>
      <c r="H56" s="24"/>
      <c r="I56" s="25"/>
      <c r="J56" s="65"/>
      <c r="K56" s="126"/>
      <c r="L56" s="68">
        <v>2</v>
      </c>
      <c r="M56" s="126">
        <v>30</v>
      </c>
      <c r="N56" s="68">
        <v>3</v>
      </c>
      <c r="O56" s="515" t="s">
        <v>18</v>
      </c>
      <c r="P56" s="128"/>
      <c r="Q56" s="126"/>
      <c r="R56" s="68"/>
      <c r="S56" s="126"/>
      <c r="T56" s="68"/>
      <c r="U56" s="11"/>
      <c r="V56" s="128"/>
      <c r="W56" s="263"/>
      <c r="X56" s="68">
        <v>2</v>
      </c>
      <c r="Y56" s="126">
        <v>30</v>
      </c>
      <c r="Z56" s="68">
        <v>3</v>
      </c>
      <c r="AA56" s="515" t="s">
        <v>18</v>
      </c>
      <c r="AB56" s="156">
        <f t="shared" si="22"/>
        <v>0</v>
      </c>
      <c r="AC56" s="126">
        <f t="shared" si="22"/>
        <v>0</v>
      </c>
      <c r="AD56" s="254">
        <f t="shared" si="22"/>
        <v>4</v>
      </c>
      <c r="AE56" s="126">
        <f t="shared" si="20"/>
        <v>60</v>
      </c>
      <c r="AF56" s="254">
        <v>2</v>
      </c>
      <c r="AG56" s="127">
        <f t="shared" si="21"/>
        <v>4</v>
      </c>
      <c r="AH56" s="1"/>
      <c r="AI56" s="54"/>
      <c r="AJ56" s="54"/>
      <c r="AK56" s="54"/>
      <c r="AL56" s="54"/>
      <c r="AM56" s="54"/>
    </row>
    <row r="57" spans="1:39" s="32" customFormat="1" ht="15.75" customHeight="1">
      <c r="A57" s="553" t="s">
        <v>452</v>
      </c>
      <c r="B57" s="301" t="s">
        <v>22</v>
      </c>
      <c r="C57" s="273" t="s">
        <v>130</v>
      </c>
      <c r="D57" s="135"/>
      <c r="E57" s="157"/>
      <c r="F57" s="14"/>
      <c r="G57" s="157"/>
      <c r="H57" s="267"/>
      <c r="I57" s="15"/>
      <c r="J57" s="135">
        <v>2</v>
      </c>
      <c r="K57" s="157">
        <v>30</v>
      </c>
      <c r="L57" s="267"/>
      <c r="M57" s="157"/>
      <c r="N57" s="267">
        <v>3</v>
      </c>
      <c r="O57" s="543" t="s">
        <v>21</v>
      </c>
      <c r="P57" s="135">
        <v>2</v>
      </c>
      <c r="Q57" s="157">
        <v>30</v>
      </c>
      <c r="R57" s="267"/>
      <c r="S57" s="157"/>
      <c r="T57" s="267">
        <v>3</v>
      </c>
      <c r="U57" s="543" t="s">
        <v>21</v>
      </c>
      <c r="V57" s="135">
        <v>2</v>
      </c>
      <c r="W57" s="157">
        <v>30</v>
      </c>
      <c r="X57" s="267"/>
      <c r="Y57" s="157"/>
      <c r="Z57" s="267">
        <v>3</v>
      </c>
      <c r="AA57" s="543" t="s">
        <v>21</v>
      </c>
      <c r="AB57" s="173">
        <f>SUM(D57,J57,P57,V57)</f>
        <v>6</v>
      </c>
      <c r="AC57" s="157">
        <f>SUM(E57,K57,Q57,W57)</f>
        <v>90</v>
      </c>
      <c r="AD57" s="686">
        <f>SUM(F57,L57,R57,X57)</f>
        <v>0</v>
      </c>
      <c r="AE57" s="157">
        <f>SUM(A57,G57,M57,S57,Y57)</f>
        <v>0</v>
      </c>
      <c r="AF57" s="686">
        <f>SUM(B57,H57,N57,T57,Z57)</f>
        <v>9</v>
      </c>
      <c r="AG57" s="174">
        <f>SUM(AB57,AD57)</f>
        <v>6</v>
      </c>
      <c r="AH57" s="742"/>
      <c r="AI57" s="54"/>
      <c r="AJ57" s="54"/>
      <c r="AK57" s="54"/>
      <c r="AL57" s="54"/>
      <c r="AM57" s="54"/>
    </row>
    <row r="58" spans="1:39" s="32" customFormat="1" ht="15.75" customHeight="1">
      <c r="A58" s="758"/>
      <c r="B58" s="312"/>
      <c r="C58" s="61" t="s">
        <v>422</v>
      </c>
      <c r="D58" s="1081"/>
      <c r="E58" s="1082"/>
      <c r="F58" s="1082"/>
      <c r="G58" s="1082"/>
      <c r="H58" s="1082"/>
      <c r="I58" s="1082"/>
      <c r="J58" s="1082"/>
      <c r="K58" s="1082"/>
      <c r="L58" s="1082"/>
      <c r="M58" s="1082"/>
      <c r="N58" s="1082"/>
      <c r="O58" s="1082"/>
      <c r="P58" s="1082"/>
      <c r="Q58" s="1082"/>
      <c r="R58" s="1082"/>
      <c r="S58" s="1082"/>
      <c r="T58" s="1082"/>
      <c r="U58" s="1082"/>
      <c r="V58" s="1082"/>
      <c r="W58" s="1082"/>
      <c r="X58" s="1082"/>
      <c r="Y58" s="1082"/>
      <c r="Z58" s="1082"/>
      <c r="AA58" s="1082"/>
      <c r="AB58" s="1082"/>
      <c r="AC58" s="1082"/>
      <c r="AD58" s="1082"/>
      <c r="AE58" s="1082"/>
      <c r="AF58" s="1082"/>
      <c r="AG58" s="1083"/>
      <c r="AH58" s="1"/>
      <c r="AI58" s="54"/>
      <c r="AJ58" s="54"/>
      <c r="AK58" s="54"/>
      <c r="AL58" s="54"/>
      <c r="AM58" s="54"/>
    </row>
    <row r="59" spans="1:39" s="32" customFormat="1" ht="15.75" customHeight="1">
      <c r="A59" s="758" t="s">
        <v>252</v>
      </c>
      <c r="B59" s="312" t="s">
        <v>17</v>
      </c>
      <c r="C59" s="181" t="s">
        <v>133</v>
      </c>
      <c r="D59" s="558"/>
      <c r="E59" s="559"/>
      <c r="F59" s="560"/>
      <c r="G59" s="679"/>
      <c r="H59" s="561"/>
      <c r="I59" s="559"/>
      <c r="J59" s="558"/>
      <c r="K59" s="559"/>
      <c r="L59" s="561"/>
      <c r="M59" s="559"/>
      <c r="N59" s="561"/>
      <c r="O59" s="561"/>
      <c r="P59" s="558"/>
      <c r="Q59" s="559"/>
      <c r="R59" s="561"/>
      <c r="S59" s="559"/>
      <c r="T59" s="561"/>
      <c r="U59" s="561"/>
      <c r="V59" s="540"/>
      <c r="W59" s="541"/>
      <c r="X59" s="542"/>
      <c r="Y59" s="541"/>
      <c r="Z59" s="541"/>
      <c r="AA59" s="260" t="s">
        <v>415</v>
      </c>
      <c r="AB59" s="516"/>
      <c r="AC59" s="541"/>
      <c r="AD59" s="680"/>
      <c r="AE59" s="541"/>
      <c r="AF59" s="680"/>
      <c r="AG59" s="681"/>
      <c r="AH59" s="1"/>
      <c r="AI59" s="54"/>
      <c r="AJ59" s="708"/>
      <c r="AK59" s="709"/>
      <c r="AL59" s="710"/>
      <c r="AM59" s="54"/>
    </row>
    <row r="60" spans="1:39" s="32" customFormat="1" ht="15.75" customHeight="1">
      <c r="A60" s="758" t="s">
        <v>441</v>
      </c>
      <c r="B60" s="312" t="s">
        <v>17</v>
      </c>
      <c r="C60" s="183" t="s">
        <v>134</v>
      </c>
      <c r="D60" s="558"/>
      <c r="E60" s="559"/>
      <c r="F60" s="560"/>
      <c r="G60" s="679"/>
      <c r="H60" s="561"/>
      <c r="I60" s="559"/>
      <c r="J60" s="558"/>
      <c r="K60" s="559"/>
      <c r="L60" s="561"/>
      <c r="M60" s="559"/>
      <c r="N60" s="561"/>
      <c r="O60" s="561"/>
      <c r="P60" s="558"/>
      <c r="Q60" s="559"/>
      <c r="R60" s="561"/>
      <c r="S60" s="559"/>
      <c r="T60" s="561"/>
      <c r="U60" s="561"/>
      <c r="V60" s="540"/>
      <c r="W60" s="541"/>
      <c r="X60" s="542"/>
      <c r="Y60" s="541"/>
      <c r="Z60" s="541"/>
      <c r="AA60" s="260" t="s">
        <v>415</v>
      </c>
      <c r="AB60" s="516"/>
      <c r="AC60" s="541"/>
      <c r="AD60" s="680"/>
      <c r="AE60" s="541"/>
      <c r="AF60" s="680"/>
      <c r="AG60" s="681"/>
      <c r="AH60" s="1"/>
      <c r="AI60" s="54"/>
      <c r="AJ60" s="708"/>
      <c r="AK60" s="709"/>
      <c r="AL60" s="710"/>
      <c r="AM60" s="54"/>
    </row>
    <row r="61" spans="1:39" s="32" customFormat="1" ht="15.75" customHeight="1">
      <c r="A61" s="759" t="s">
        <v>291</v>
      </c>
      <c r="B61" s="301" t="s">
        <v>17</v>
      </c>
      <c r="C61" s="190" t="s">
        <v>165</v>
      </c>
      <c r="D61" s="558"/>
      <c r="E61" s="559"/>
      <c r="F61" s="560"/>
      <c r="G61" s="679"/>
      <c r="H61" s="561"/>
      <c r="I61" s="559"/>
      <c r="J61" s="558"/>
      <c r="K61" s="559"/>
      <c r="L61" s="561"/>
      <c r="M61" s="559"/>
      <c r="N61" s="561"/>
      <c r="O61" s="561"/>
      <c r="P61" s="558"/>
      <c r="Q61" s="559"/>
      <c r="R61" s="561"/>
      <c r="S61" s="559"/>
      <c r="T61" s="561"/>
      <c r="U61" s="561"/>
      <c r="V61" s="540"/>
      <c r="W61" s="541"/>
      <c r="X61" s="542"/>
      <c r="Y61" s="541"/>
      <c r="Z61" s="541"/>
      <c r="AA61" s="260" t="s">
        <v>415</v>
      </c>
      <c r="AB61" s="516"/>
      <c r="AC61" s="541"/>
      <c r="AD61" s="680"/>
      <c r="AE61" s="541"/>
      <c r="AF61" s="680"/>
      <c r="AG61" s="681"/>
      <c r="AH61" s="1"/>
      <c r="AI61" s="54"/>
      <c r="AJ61" s="708"/>
      <c r="AK61" s="709"/>
      <c r="AL61" s="710"/>
      <c r="AM61" s="54"/>
    </row>
    <row r="62" spans="1:39" s="32" customFormat="1" ht="15.75" customHeight="1">
      <c r="A62" s="759" t="s">
        <v>432</v>
      </c>
      <c r="B62" s="301" t="s">
        <v>17</v>
      </c>
      <c r="C62" s="769" t="s">
        <v>429</v>
      </c>
      <c r="D62" s="558"/>
      <c r="E62" s="559"/>
      <c r="F62" s="560"/>
      <c r="G62" s="679"/>
      <c r="H62" s="561"/>
      <c r="I62" s="559"/>
      <c r="J62" s="558"/>
      <c r="K62" s="559"/>
      <c r="L62" s="561"/>
      <c r="M62" s="559"/>
      <c r="N62" s="561"/>
      <c r="O62" s="561"/>
      <c r="P62" s="558"/>
      <c r="Q62" s="559"/>
      <c r="R62" s="561"/>
      <c r="S62" s="559"/>
      <c r="T62" s="561"/>
      <c r="U62" s="561"/>
      <c r="V62" s="540"/>
      <c r="W62" s="541"/>
      <c r="X62" s="542"/>
      <c r="Y62" s="541"/>
      <c r="Z62" s="541"/>
      <c r="AA62" s="260" t="s">
        <v>415</v>
      </c>
      <c r="AB62" s="516"/>
      <c r="AC62" s="541"/>
      <c r="AD62" s="680"/>
      <c r="AE62" s="541"/>
      <c r="AF62" s="680"/>
      <c r="AG62" s="681"/>
      <c r="AH62" s="1"/>
      <c r="AI62" s="54"/>
      <c r="AJ62" s="54"/>
      <c r="AK62" s="54"/>
      <c r="AL62" s="54"/>
      <c r="AM62" s="54"/>
    </row>
    <row r="63" spans="1:39" s="32" customFormat="1" ht="15.75" customHeight="1">
      <c r="A63" s="759" t="s">
        <v>284</v>
      </c>
      <c r="B63" s="301" t="s">
        <v>17</v>
      </c>
      <c r="C63" s="769" t="s">
        <v>379</v>
      </c>
      <c r="D63" s="558"/>
      <c r="E63" s="559"/>
      <c r="F63" s="560"/>
      <c r="G63" s="679"/>
      <c r="H63" s="561"/>
      <c r="I63" s="559"/>
      <c r="J63" s="558"/>
      <c r="K63" s="559"/>
      <c r="L63" s="561"/>
      <c r="M63" s="559"/>
      <c r="N63" s="561"/>
      <c r="O63" s="561"/>
      <c r="P63" s="558"/>
      <c r="Q63" s="559"/>
      <c r="R63" s="561"/>
      <c r="S63" s="559"/>
      <c r="T63" s="561"/>
      <c r="U63" s="561"/>
      <c r="V63" s="540"/>
      <c r="W63" s="541"/>
      <c r="X63" s="542"/>
      <c r="Y63" s="541"/>
      <c r="Z63" s="541"/>
      <c r="AA63" s="260" t="s">
        <v>415</v>
      </c>
      <c r="AB63" s="516"/>
      <c r="AC63" s="541"/>
      <c r="AD63" s="680"/>
      <c r="AE63" s="541"/>
      <c r="AF63" s="680"/>
      <c r="AG63" s="681"/>
      <c r="AH63" s="1"/>
      <c r="AI63" s="54"/>
      <c r="AJ63" s="54"/>
      <c r="AK63" s="54"/>
      <c r="AL63" s="54"/>
      <c r="AM63" s="54"/>
    </row>
    <row r="64" spans="1:39" s="32" customFormat="1" ht="15.75" customHeight="1">
      <c r="A64" s="759" t="s">
        <v>434</v>
      </c>
      <c r="B64" s="301" t="s">
        <v>17</v>
      </c>
      <c r="C64" s="769" t="s">
        <v>430</v>
      </c>
      <c r="D64" s="558"/>
      <c r="E64" s="559"/>
      <c r="F64" s="560"/>
      <c r="G64" s="679"/>
      <c r="H64" s="561"/>
      <c r="I64" s="559"/>
      <c r="J64" s="558"/>
      <c r="K64" s="559"/>
      <c r="L64" s="561"/>
      <c r="M64" s="559"/>
      <c r="N64" s="561"/>
      <c r="O64" s="561"/>
      <c r="P64" s="558"/>
      <c r="Q64" s="559"/>
      <c r="R64" s="561"/>
      <c r="S64" s="559"/>
      <c r="T64" s="561"/>
      <c r="U64" s="561"/>
      <c r="V64" s="540"/>
      <c r="W64" s="541"/>
      <c r="X64" s="542"/>
      <c r="Y64" s="541"/>
      <c r="Z64" s="541"/>
      <c r="AA64" s="682" t="s">
        <v>415</v>
      </c>
      <c r="AB64" s="683"/>
      <c r="AC64" s="541"/>
      <c r="AD64" s="680"/>
      <c r="AE64" s="541"/>
      <c r="AF64" s="680"/>
      <c r="AG64" s="684"/>
      <c r="AH64" s="1"/>
      <c r="AI64" s="54"/>
      <c r="AJ64" s="54"/>
      <c r="AK64" s="54"/>
      <c r="AL64" s="54"/>
      <c r="AM64" s="54"/>
    </row>
    <row r="65" spans="1:39" s="32" customFormat="1" ht="15.75" customHeight="1">
      <c r="A65" s="759" t="s">
        <v>433</v>
      </c>
      <c r="B65" s="301" t="s">
        <v>17</v>
      </c>
      <c r="C65" s="769" t="s">
        <v>431</v>
      </c>
      <c r="D65" s="558"/>
      <c r="E65" s="559"/>
      <c r="F65" s="560"/>
      <c r="G65" s="679"/>
      <c r="H65" s="561"/>
      <c r="I65" s="559"/>
      <c r="J65" s="558"/>
      <c r="K65" s="559"/>
      <c r="L65" s="561"/>
      <c r="M65" s="559"/>
      <c r="N65" s="561"/>
      <c r="O65" s="561"/>
      <c r="P65" s="558"/>
      <c r="Q65" s="559"/>
      <c r="R65" s="561"/>
      <c r="S65" s="559"/>
      <c r="T65" s="561"/>
      <c r="U65" s="561"/>
      <c r="V65" s="540"/>
      <c r="W65" s="541"/>
      <c r="X65" s="542"/>
      <c r="Y65" s="541"/>
      <c r="Z65" s="541"/>
      <c r="AA65" s="682" t="s">
        <v>415</v>
      </c>
      <c r="AB65" s="683"/>
      <c r="AC65" s="541"/>
      <c r="AD65" s="680"/>
      <c r="AE65" s="541"/>
      <c r="AF65" s="680"/>
      <c r="AG65" s="684"/>
      <c r="AH65" s="1"/>
      <c r="AI65" s="54"/>
      <c r="AJ65" s="54"/>
      <c r="AK65" s="54"/>
      <c r="AL65" s="54"/>
      <c r="AM65" s="54"/>
    </row>
    <row r="66" spans="1:39" s="32" customFormat="1" ht="9.75" customHeight="1" thickBot="1">
      <c r="A66" s="947"/>
      <c r="B66" s="1102"/>
      <c r="C66" s="1102"/>
      <c r="D66" s="1102"/>
      <c r="E66" s="1102"/>
      <c r="F66" s="1102"/>
      <c r="G66" s="1102"/>
      <c r="H66" s="1102"/>
      <c r="I66" s="1102"/>
      <c r="J66" s="1102"/>
      <c r="K66" s="1102"/>
      <c r="L66" s="1102"/>
      <c r="M66" s="1102"/>
      <c r="N66" s="1102"/>
      <c r="O66" s="1102"/>
      <c r="P66" s="1102"/>
      <c r="Q66" s="1102"/>
      <c r="R66" s="1102"/>
      <c r="S66" s="1102"/>
      <c r="T66" s="1102"/>
      <c r="U66" s="1102"/>
      <c r="V66" s="1102"/>
      <c r="W66" s="1102"/>
      <c r="X66" s="1102"/>
      <c r="Y66" s="1102"/>
      <c r="Z66" s="1102"/>
      <c r="AA66" s="1102"/>
      <c r="AB66" s="1103"/>
      <c r="AC66" s="1103"/>
      <c r="AD66" s="1103"/>
      <c r="AE66" s="1103"/>
      <c r="AF66" s="1103"/>
      <c r="AG66" s="1104"/>
      <c r="AH66" s="1"/>
      <c r="AI66" s="54"/>
      <c r="AJ66" s="54"/>
      <c r="AK66" s="54"/>
      <c r="AL66" s="54"/>
      <c r="AM66" s="54"/>
    </row>
    <row r="67" spans="1:39" s="69" customFormat="1" ht="15.75" customHeight="1" thickTop="1">
      <c r="A67" s="218" t="s">
        <v>290</v>
      </c>
      <c r="B67" s="314" t="s">
        <v>218</v>
      </c>
      <c r="C67" s="310" t="s">
        <v>392</v>
      </c>
      <c r="D67" s="9"/>
      <c r="E67" s="10"/>
      <c r="F67" s="10"/>
      <c r="G67" s="10"/>
      <c r="H67" s="24"/>
      <c r="I67" s="112"/>
      <c r="J67" s="65"/>
      <c r="K67" s="10"/>
      <c r="L67" s="10"/>
      <c r="M67" s="10"/>
      <c r="N67" s="24"/>
      <c r="O67" s="25"/>
      <c r="P67" s="309"/>
      <c r="Q67" s="10"/>
      <c r="R67" s="10"/>
      <c r="S67" s="10"/>
      <c r="T67" s="24"/>
      <c r="U67" s="25"/>
      <c r="V67" s="18">
        <v>4</v>
      </c>
      <c r="W67" s="126">
        <v>60</v>
      </c>
      <c r="X67" s="68"/>
      <c r="Y67" s="126">
        <f>IF(X67*15=0,"",X67*15)</f>
      </c>
      <c r="Z67" s="68">
        <v>0</v>
      </c>
      <c r="AA67" s="276" t="s">
        <v>218</v>
      </c>
      <c r="AB67" s="1109"/>
      <c r="AC67" s="1110"/>
      <c r="AD67" s="1110"/>
      <c r="AE67" s="1110"/>
      <c r="AF67" s="1110"/>
      <c r="AG67" s="1111"/>
      <c r="AH67" s="1"/>
      <c r="AI67" s="624"/>
      <c r="AJ67" s="624"/>
      <c r="AK67" s="624"/>
      <c r="AL67" s="624"/>
      <c r="AM67" s="624"/>
    </row>
    <row r="68" spans="1:39" s="32" customFormat="1" ht="9.75" customHeight="1" thickBot="1">
      <c r="A68" s="1105"/>
      <c r="B68" s="1106"/>
      <c r="C68" s="1106"/>
      <c r="D68" s="1106"/>
      <c r="E68" s="1106"/>
      <c r="F68" s="1106"/>
      <c r="G68" s="1106"/>
      <c r="H68" s="1106"/>
      <c r="I68" s="1106"/>
      <c r="J68" s="1106"/>
      <c r="K68" s="1106"/>
      <c r="L68" s="1106"/>
      <c r="M68" s="1106"/>
      <c r="N68" s="1106"/>
      <c r="O68" s="1106"/>
      <c r="P68" s="1106"/>
      <c r="Q68" s="1106"/>
      <c r="R68" s="1106"/>
      <c r="S68" s="1106"/>
      <c r="T68" s="1106"/>
      <c r="U68" s="1106"/>
      <c r="V68" s="1106"/>
      <c r="W68" s="1106"/>
      <c r="X68" s="1106"/>
      <c r="Y68" s="1106"/>
      <c r="Z68" s="1106"/>
      <c r="AA68" s="1106"/>
      <c r="AB68" s="1107"/>
      <c r="AC68" s="1107"/>
      <c r="AD68" s="1107"/>
      <c r="AE68" s="1107"/>
      <c r="AF68" s="1107"/>
      <c r="AG68" s="1108"/>
      <c r="AH68" s="130"/>
      <c r="AI68" s="54"/>
      <c r="AJ68" s="54"/>
      <c r="AK68" s="54"/>
      <c r="AL68" s="54"/>
      <c r="AM68" s="54"/>
    </row>
    <row r="69" spans="1:39" s="32" customFormat="1" ht="15.75" customHeight="1" thickTop="1">
      <c r="A69" s="962" t="s">
        <v>31</v>
      </c>
      <c r="B69" s="1112"/>
      <c r="C69" s="1112"/>
      <c r="D69" s="1112"/>
      <c r="E69" s="1112"/>
      <c r="F69" s="1112"/>
      <c r="G69" s="1112"/>
      <c r="H69" s="1112"/>
      <c r="I69" s="1112"/>
      <c r="J69" s="1112"/>
      <c r="K69" s="1112"/>
      <c r="L69" s="1112"/>
      <c r="M69" s="1112"/>
      <c r="N69" s="1112"/>
      <c r="O69" s="1112"/>
      <c r="P69" s="1112"/>
      <c r="Q69" s="1112"/>
      <c r="R69" s="1112"/>
      <c r="S69" s="1112"/>
      <c r="T69" s="1112"/>
      <c r="U69" s="1112"/>
      <c r="V69" s="1112"/>
      <c r="W69" s="1112"/>
      <c r="X69" s="1112"/>
      <c r="Y69" s="1112"/>
      <c r="Z69" s="1112"/>
      <c r="AA69" s="1112"/>
      <c r="AB69" s="70"/>
      <c r="AC69" s="70"/>
      <c r="AD69" s="70"/>
      <c r="AE69" s="70"/>
      <c r="AF69" s="70"/>
      <c r="AG69" s="71"/>
      <c r="AH69" s="1"/>
      <c r="AI69" s="54"/>
      <c r="AJ69" s="54"/>
      <c r="AK69" s="54"/>
      <c r="AL69" s="54"/>
      <c r="AM69" s="54"/>
    </row>
    <row r="70" spans="1:39" s="32" customFormat="1" ht="15.75" customHeight="1">
      <c r="A70" s="35"/>
      <c r="B70" s="27"/>
      <c r="C70" s="36" t="s">
        <v>32</v>
      </c>
      <c r="D70" s="37"/>
      <c r="E70" s="38"/>
      <c r="F70" s="38"/>
      <c r="G70" s="38"/>
      <c r="H70" s="12"/>
      <c r="I70" s="39">
        <f>IF(COUNTIF(I12:I47,"A")=0,"",COUNTIF(I12:I47,"A"))</f>
      </c>
      <c r="J70" s="38"/>
      <c r="K70" s="38"/>
      <c r="L70" s="38"/>
      <c r="M70" s="38"/>
      <c r="N70" s="12"/>
      <c r="O70" s="39">
        <f>IF(COUNTIF(O12:O47,"A")=0,"",COUNTIF(O12:O47,"A"))</f>
        <v>1</v>
      </c>
      <c r="P70" s="40"/>
      <c r="Q70" s="38"/>
      <c r="R70" s="38"/>
      <c r="S70" s="38"/>
      <c r="T70" s="12"/>
      <c r="U70" s="39">
        <f>IF(COUNTIF(U12:U47,"A")=0,"",COUNTIF(U12:U47,"A"))</f>
        <v>1</v>
      </c>
      <c r="V70" s="38"/>
      <c r="W70" s="38"/>
      <c r="X70" s="38"/>
      <c r="Y70" s="38"/>
      <c r="Z70" s="12"/>
      <c r="AA70" s="37">
        <f>IF(COUNTIF(AA12:AA47,"A")=0,"",COUNTIF(AA12:AA47,"A"))</f>
        <v>1</v>
      </c>
      <c r="AB70" s="117"/>
      <c r="AC70" s="38"/>
      <c r="AD70" s="38"/>
      <c r="AE70" s="38"/>
      <c r="AF70" s="12"/>
      <c r="AG70" s="72">
        <f aca="true" t="shared" si="23" ref="AG70:AG82">IF(SUM(D70:AA70)=0,"",(SUM(D70:AA70)))</f>
        <v>3</v>
      </c>
      <c r="AH70" s="1"/>
      <c r="AI70" s="54"/>
      <c r="AJ70" s="54"/>
      <c r="AK70" s="54"/>
      <c r="AL70" s="54"/>
      <c r="AM70" s="625"/>
    </row>
    <row r="71" spans="1:39" s="32" customFormat="1" ht="15.75" customHeight="1">
      <c r="A71" s="35"/>
      <c r="B71" s="27"/>
      <c r="C71" s="36" t="s">
        <v>33</v>
      </c>
      <c r="D71" s="37"/>
      <c r="E71" s="38"/>
      <c r="F71" s="38"/>
      <c r="G71" s="38"/>
      <c r="H71" s="12"/>
      <c r="I71" s="39">
        <f>IF(COUNTIF(I12:I47,"B")=0,"",COUNTIF(I12:I47,"B"))</f>
      </c>
      <c r="J71" s="38"/>
      <c r="K71" s="38"/>
      <c r="L71" s="38"/>
      <c r="M71" s="38"/>
      <c r="N71" s="12"/>
      <c r="O71" s="39">
        <v>4</v>
      </c>
      <c r="P71" s="40"/>
      <c r="Q71" s="38"/>
      <c r="R71" s="38"/>
      <c r="S71" s="38"/>
      <c r="T71" s="12"/>
      <c r="U71" s="39">
        <f>IF(COUNTIF(U12:U47,"B")=0,"",COUNTIF(U12:U47,"B"))</f>
        <v>1</v>
      </c>
      <c r="V71" s="38"/>
      <c r="W71" s="38"/>
      <c r="X71" s="38"/>
      <c r="Y71" s="38"/>
      <c r="Z71" s="12"/>
      <c r="AA71" s="37">
        <f>IF(COUNTIF(AA12:AA47,"B")=0,"",COUNTIF(AA12:AA47,"B"))</f>
      </c>
      <c r="AB71" s="117"/>
      <c r="AC71" s="38"/>
      <c r="AD71" s="38"/>
      <c r="AE71" s="38"/>
      <c r="AF71" s="12"/>
      <c r="AG71" s="72">
        <f t="shared" si="23"/>
        <v>5</v>
      </c>
      <c r="AH71" s="1"/>
      <c r="AI71" s="54"/>
      <c r="AJ71" s="54"/>
      <c r="AK71" s="54"/>
      <c r="AL71" s="54"/>
      <c r="AM71" s="625"/>
    </row>
    <row r="72" spans="1:39" s="32" customFormat="1" ht="15.75" customHeight="1">
      <c r="A72" s="35"/>
      <c r="B72" s="27"/>
      <c r="C72" s="36" t="s">
        <v>34</v>
      </c>
      <c r="D72" s="37"/>
      <c r="E72" s="38"/>
      <c r="F72" s="38"/>
      <c r="G72" s="38"/>
      <c r="H72" s="12"/>
      <c r="I72" s="39">
        <f>IF(COUNTIF(I12:I47,"F")=0,"",COUNTIF(I12:I47,"F"))</f>
      </c>
      <c r="J72" s="38"/>
      <c r="K72" s="38"/>
      <c r="L72" s="38"/>
      <c r="M72" s="38"/>
      <c r="N72" s="12"/>
      <c r="O72" s="39">
        <f>IF(COUNTIF(O12:O47,"F")=0,"",COUNTIF(O12:O47,"F"))</f>
      </c>
      <c r="P72" s="40"/>
      <c r="Q72" s="38"/>
      <c r="R72" s="38"/>
      <c r="S72" s="38"/>
      <c r="T72" s="12"/>
      <c r="U72" s="39">
        <f>IF(COUNTIF(U12:U47,"F")=0,"",COUNTIF(U12:U47,"F"))</f>
      </c>
      <c r="V72" s="38"/>
      <c r="W72" s="38"/>
      <c r="X72" s="38"/>
      <c r="Y72" s="38"/>
      <c r="Z72" s="12"/>
      <c r="AA72" s="37">
        <f>IF(COUNTIF(AA12:AA47,"F")=0,"",COUNTIF(AA12:AA47,"F"))</f>
        <v>1</v>
      </c>
      <c r="AB72" s="117"/>
      <c r="AC72" s="38"/>
      <c r="AD72" s="38"/>
      <c r="AE72" s="38"/>
      <c r="AF72" s="12"/>
      <c r="AG72" s="72">
        <f t="shared" si="23"/>
        <v>1</v>
      </c>
      <c r="AH72" s="1"/>
      <c r="AI72" s="54"/>
      <c r="AJ72" s="54"/>
      <c r="AK72" s="54"/>
      <c r="AL72" s="54"/>
      <c r="AM72" s="625"/>
    </row>
    <row r="73" spans="1:39" s="32" customFormat="1" ht="15.75" customHeight="1">
      <c r="A73" s="35"/>
      <c r="B73" s="27"/>
      <c r="C73" s="36" t="s">
        <v>35</v>
      </c>
      <c r="D73" s="37"/>
      <c r="E73" s="38"/>
      <c r="F73" s="38"/>
      <c r="G73" s="38"/>
      <c r="H73" s="12"/>
      <c r="I73" s="39">
        <f>IF(COUNTIF(I12:I47,"F(Z)")=0,"",COUNTIF(I12:I47,"F(Z)"))</f>
      </c>
      <c r="J73" s="38"/>
      <c r="K73" s="38"/>
      <c r="L73" s="38"/>
      <c r="M73" s="38"/>
      <c r="N73" s="12"/>
      <c r="O73" s="39">
        <f>IF(COUNTIF(O12:O47,"F(Z)")=0,"",COUNTIF(O12:O47,"F(Z)"))</f>
      </c>
      <c r="P73" s="40"/>
      <c r="Q73" s="38"/>
      <c r="R73" s="38"/>
      <c r="S73" s="38"/>
      <c r="T73" s="12"/>
      <c r="U73" s="39">
        <f>IF(COUNTIF(U12:U47,"F(Z)")=0,"",COUNTIF(U12:U47,"F(Z)"))</f>
      </c>
      <c r="V73" s="38"/>
      <c r="W73" s="38"/>
      <c r="X73" s="38"/>
      <c r="Y73" s="38"/>
      <c r="Z73" s="12"/>
      <c r="AA73" s="37">
        <f>IF(COUNTIF(AA12:AA47,"F(Z)")=0,"",COUNTIF(AA12:AA47,"F(Z)"))</f>
      </c>
      <c r="AB73" s="117"/>
      <c r="AC73" s="38"/>
      <c r="AD73" s="38"/>
      <c r="AE73" s="38"/>
      <c r="AF73" s="12"/>
      <c r="AG73" s="72">
        <f t="shared" si="23"/>
      </c>
      <c r="AH73" s="1"/>
      <c r="AI73" s="54"/>
      <c r="AJ73" s="54"/>
      <c r="AK73" s="54"/>
      <c r="AL73" s="54"/>
      <c r="AM73" s="625"/>
    </row>
    <row r="74" spans="1:39" s="32" customFormat="1" ht="15.75" customHeight="1">
      <c r="A74" s="35"/>
      <c r="B74" s="27"/>
      <c r="C74" s="36" t="s">
        <v>36</v>
      </c>
      <c r="D74" s="37"/>
      <c r="E74" s="38"/>
      <c r="F74" s="38"/>
      <c r="G74" s="38"/>
      <c r="H74" s="12"/>
      <c r="I74" s="39">
        <f>IF(COUNTIF(I12:I47,"G")=0,"",COUNTIF(I12:I47,"G"))</f>
      </c>
      <c r="J74" s="38"/>
      <c r="K74" s="38"/>
      <c r="L74" s="38"/>
      <c r="M74" s="38"/>
      <c r="N74" s="12"/>
      <c r="O74" s="39">
        <f>IF(COUNTIF(O12:O47,"G")=0,"",COUNTIF(O12:O47,"G"))</f>
        <v>4</v>
      </c>
      <c r="P74" s="40"/>
      <c r="Q74" s="38"/>
      <c r="R74" s="38"/>
      <c r="S74" s="38"/>
      <c r="T74" s="12"/>
      <c r="U74" s="39">
        <v>2</v>
      </c>
      <c r="V74" s="38"/>
      <c r="W74" s="38"/>
      <c r="X74" s="38"/>
      <c r="Y74" s="38"/>
      <c r="Z74" s="12"/>
      <c r="AA74" s="37">
        <f>IF(COUNTIF(AA12:AA47,"G")=0,"",COUNTIF(AA12:AA47,"G"))</f>
        <v>2</v>
      </c>
      <c r="AB74" s="117"/>
      <c r="AC74" s="38"/>
      <c r="AD74" s="38"/>
      <c r="AE74" s="38"/>
      <c r="AF74" s="12"/>
      <c r="AG74" s="72">
        <f t="shared" si="23"/>
        <v>8</v>
      </c>
      <c r="AH74" s="1"/>
      <c r="AI74" s="54"/>
      <c r="AJ74" s="54"/>
      <c r="AK74" s="54"/>
      <c r="AL74" s="54"/>
      <c r="AM74" s="625"/>
    </row>
    <row r="75" spans="1:39" s="32" customFormat="1" ht="15.75" customHeight="1">
      <c r="A75" s="35"/>
      <c r="B75" s="27"/>
      <c r="C75" s="36" t="s">
        <v>37</v>
      </c>
      <c r="D75" s="37"/>
      <c r="E75" s="38"/>
      <c r="F75" s="38"/>
      <c r="G75" s="38"/>
      <c r="H75" s="12"/>
      <c r="I75" s="39">
        <f>IF(COUNTIF(I12:I47,"G(Z)")=0,"",COUNTIF(I12:I47,"G(Z)"))</f>
      </c>
      <c r="J75" s="38"/>
      <c r="K75" s="38"/>
      <c r="L75" s="38"/>
      <c r="M75" s="38"/>
      <c r="N75" s="12"/>
      <c r="O75" s="39">
        <f>IF(COUNTIF(O12:O47,"G(Z)")=0,"",COUNTIF(O12:O47,"G(Z)"))</f>
      </c>
      <c r="P75" s="40"/>
      <c r="Q75" s="38"/>
      <c r="R75" s="38"/>
      <c r="S75" s="38"/>
      <c r="T75" s="12"/>
      <c r="U75" s="39">
        <f>IF(COUNTIF(U12:U47,"G(Z)")=0,"",COUNTIF(U12:U47,"G(Z)"))</f>
      </c>
      <c r="V75" s="38"/>
      <c r="W75" s="38"/>
      <c r="X75" s="38"/>
      <c r="Y75" s="38"/>
      <c r="Z75" s="12"/>
      <c r="AA75" s="37">
        <f>IF(COUNTIF(AA12:AA47,"G(Z)")=0,"",COUNTIF(AA12:AA47,"G(Z)"))</f>
        <v>2</v>
      </c>
      <c r="AB75" s="117"/>
      <c r="AC75" s="38"/>
      <c r="AD75" s="38"/>
      <c r="AE75" s="38"/>
      <c r="AF75" s="12"/>
      <c r="AG75" s="72">
        <f t="shared" si="23"/>
        <v>2</v>
      </c>
      <c r="AH75" s="130"/>
      <c r="AI75" s="54"/>
      <c r="AJ75" s="54"/>
      <c r="AK75" s="54"/>
      <c r="AL75" s="54"/>
      <c r="AM75" s="625"/>
    </row>
    <row r="76" spans="1:39" s="32" customFormat="1" ht="15.75" customHeight="1">
      <c r="A76" s="35"/>
      <c r="B76" s="27"/>
      <c r="C76" s="36" t="s">
        <v>38</v>
      </c>
      <c r="D76" s="37"/>
      <c r="E76" s="38"/>
      <c r="F76" s="38"/>
      <c r="G76" s="38"/>
      <c r="H76" s="12"/>
      <c r="I76" s="39">
        <f>IF(COUNTIF(I12:I47,"V")=0,"",COUNTIF(I12:I47,"V"))</f>
      </c>
      <c r="J76" s="38"/>
      <c r="K76" s="38"/>
      <c r="L76" s="38"/>
      <c r="M76" s="38"/>
      <c r="N76" s="12"/>
      <c r="O76" s="39">
        <f>IF(COUNTIF(O12:O47,"V")=0,"",COUNTIF(O12:O47,"V"))</f>
      </c>
      <c r="P76" s="40"/>
      <c r="Q76" s="38"/>
      <c r="R76" s="38"/>
      <c r="S76" s="38"/>
      <c r="T76" s="12"/>
      <c r="U76" s="39">
        <f>IF(COUNTIF(U12:U47,"V")=0,"",COUNTIF(U12:U47,"V"))</f>
      </c>
      <c r="V76" s="38"/>
      <c r="W76" s="38"/>
      <c r="X76" s="38"/>
      <c r="Y76" s="38"/>
      <c r="Z76" s="12"/>
      <c r="AA76" s="37">
        <v>2</v>
      </c>
      <c r="AB76" s="117"/>
      <c r="AC76" s="38"/>
      <c r="AD76" s="38"/>
      <c r="AE76" s="38"/>
      <c r="AF76" s="12"/>
      <c r="AG76" s="72">
        <f t="shared" si="23"/>
        <v>2</v>
      </c>
      <c r="AH76" s="1"/>
      <c r="AI76" s="54"/>
      <c r="AJ76" s="54"/>
      <c r="AK76" s="54"/>
      <c r="AL76" s="54"/>
      <c r="AM76" s="625"/>
    </row>
    <row r="77" spans="1:39" s="32" customFormat="1" ht="15.75" customHeight="1">
      <c r="A77" s="35"/>
      <c r="B77" s="27"/>
      <c r="C77" s="36" t="s">
        <v>39</v>
      </c>
      <c r="D77" s="37"/>
      <c r="E77" s="38"/>
      <c r="F77" s="38"/>
      <c r="G77" s="38"/>
      <c r="H77" s="12"/>
      <c r="I77" s="39">
        <f>IF(COUNTIF(I12:I47,"V(Z)")=0,"",COUNTIF(I12:I47,"V(Z)"))</f>
      </c>
      <c r="J77" s="38"/>
      <c r="K77" s="38"/>
      <c r="L77" s="38"/>
      <c r="M77" s="38"/>
      <c r="N77" s="12"/>
      <c r="O77" s="39">
        <f>IF(COUNTIF(O12:O47,"V(Z)")=0,"",COUNTIF(O12:O47,"V(Z)"))</f>
      </c>
      <c r="P77" s="40"/>
      <c r="Q77" s="38"/>
      <c r="R77" s="38"/>
      <c r="S77" s="38"/>
      <c r="T77" s="12"/>
      <c r="U77" s="39">
        <f>IF(COUNTIF(U12:U47,"V(Z)")=0,"",COUNTIF(U12:U47,"V(Z)"))</f>
      </c>
      <c r="V77" s="38"/>
      <c r="W77" s="38"/>
      <c r="X77" s="38"/>
      <c r="Y77" s="38"/>
      <c r="Z77" s="12"/>
      <c r="AA77" s="37">
        <f>IF(COUNTIF(AA12:AA47,"V(Z)")=0,"",COUNTIF(AA12:AA47,"V(Z)"))</f>
      </c>
      <c r="AB77" s="117"/>
      <c r="AC77" s="38"/>
      <c r="AD77" s="38"/>
      <c r="AE77" s="38"/>
      <c r="AF77" s="12"/>
      <c r="AG77" s="72">
        <f t="shared" si="23"/>
      </c>
      <c r="AH77" s="1"/>
      <c r="AI77" s="54"/>
      <c r="AJ77" s="54"/>
      <c r="AK77" s="54"/>
      <c r="AL77" s="54"/>
      <c r="AM77" s="625"/>
    </row>
    <row r="78" spans="1:39" s="32" customFormat="1" ht="15.75" customHeight="1">
      <c r="A78" s="35"/>
      <c r="B78" s="27"/>
      <c r="C78" s="36" t="s">
        <v>40</v>
      </c>
      <c r="D78" s="37"/>
      <c r="E78" s="38"/>
      <c r="F78" s="38"/>
      <c r="G78" s="38"/>
      <c r="H78" s="12"/>
      <c r="I78" s="39">
        <f>IF(COUNTIF(I12:I47,"AV")=0,"",COUNTIF(I12:I47,"AV"))</f>
      </c>
      <c r="J78" s="38"/>
      <c r="K78" s="38"/>
      <c r="L78" s="38"/>
      <c r="M78" s="38"/>
      <c r="N78" s="12"/>
      <c r="O78" s="39">
        <f>IF(COUNTIF(O12:O47,"AV")=0,"",COUNTIF(O12:O47,"AV"))</f>
      </c>
      <c r="P78" s="40"/>
      <c r="Q78" s="38"/>
      <c r="R78" s="38"/>
      <c r="S78" s="38"/>
      <c r="T78" s="12"/>
      <c r="U78" s="39">
        <f>IF(COUNTIF(U12:U47,"AV")=0,"",COUNTIF(U12:U47,"AV"))</f>
      </c>
      <c r="V78" s="38"/>
      <c r="W78" s="38"/>
      <c r="X78" s="38"/>
      <c r="Y78" s="38"/>
      <c r="Z78" s="12"/>
      <c r="AA78" s="37">
        <f>IF(COUNTIF(AA12:AA47,"AV")=0,"",COUNTIF(AA12:AA47,"AV"))</f>
      </c>
      <c r="AB78" s="117"/>
      <c r="AC78" s="38"/>
      <c r="AD78" s="38"/>
      <c r="AE78" s="38"/>
      <c r="AF78" s="12"/>
      <c r="AG78" s="72">
        <f t="shared" si="23"/>
      </c>
      <c r="AH78" s="1"/>
      <c r="AI78" s="54"/>
      <c r="AJ78" s="54"/>
      <c r="AK78" s="54"/>
      <c r="AL78" s="54"/>
      <c r="AM78" s="625"/>
    </row>
    <row r="79" spans="1:39" s="32" customFormat="1" ht="15.75" customHeight="1">
      <c r="A79" s="35"/>
      <c r="B79" s="27"/>
      <c r="C79" s="36" t="s">
        <v>41</v>
      </c>
      <c r="D79" s="37"/>
      <c r="E79" s="38"/>
      <c r="F79" s="38"/>
      <c r="G79" s="38"/>
      <c r="H79" s="12"/>
      <c r="I79" s="39">
        <f>IF(COUNTIF(I2:I47,"KO")=0,"",COUNTIF(I2:I47,"KO"))</f>
      </c>
      <c r="J79" s="38"/>
      <c r="K79" s="38"/>
      <c r="L79" s="38"/>
      <c r="M79" s="38"/>
      <c r="N79" s="12"/>
      <c r="O79" s="39">
        <f>IF(COUNTIF(O2:O47,"KO")=0,"",COUNTIF(O2:O47,"KO"))</f>
      </c>
      <c r="P79" s="40"/>
      <c r="Q79" s="38"/>
      <c r="R79" s="38"/>
      <c r="S79" s="38"/>
      <c r="T79" s="12"/>
      <c r="U79" s="39">
        <f>IF(COUNTIF(U2:U47,"KO")=0,"",COUNTIF(U2:U47,"KO"))</f>
      </c>
      <c r="V79" s="38"/>
      <c r="W79" s="38"/>
      <c r="X79" s="38"/>
      <c r="Y79" s="38"/>
      <c r="Z79" s="12"/>
      <c r="AA79" s="37">
        <f>IF(COUNTIF(AA2:AA47,"KO")=0,"",COUNTIF(AA2:AA47,"KO"))</f>
      </c>
      <c r="AB79" s="117"/>
      <c r="AC79" s="38"/>
      <c r="AD79" s="38"/>
      <c r="AE79" s="38"/>
      <c r="AF79" s="12"/>
      <c r="AG79" s="72">
        <f t="shared" si="23"/>
      </c>
      <c r="AH79" s="1"/>
      <c r="AI79" s="54"/>
      <c r="AJ79" s="54"/>
      <c r="AK79" s="54"/>
      <c r="AL79" s="54"/>
      <c r="AM79" s="625"/>
    </row>
    <row r="80" spans="1:39" s="32" customFormat="1" ht="15.75" customHeight="1">
      <c r="A80" s="35"/>
      <c r="B80" s="27"/>
      <c r="C80" s="44" t="s">
        <v>42</v>
      </c>
      <c r="D80" s="37"/>
      <c r="E80" s="38"/>
      <c r="F80" s="38"/>
      <c r="G80" s="38"/>
      <c r="H80" s="12"/>
      <c r="I80" s="39">
        <f>IF(COUNTIF(I12:I47,"S")=0,"",COUNTIF(I12:I47,"S"))</f>
      </c>
      <c r="J80" s="38"/>
      <c r="K80" s="38"/>
      <c r="L80" s="38"/>
      <c r="M80" s="38"/>
      <c r="N80" s="12"/>
      <c r="O80" s="39">
        <f>IF(COUNTIF(O12:O47,"S")=0,"",COUNTIF(O12:O47,"S"))</f>
      </c>
      <c r="P80" s="40"/>
      <c r="Q80" s="38"/>
      <c r="R80" s="38"/>
      <c r="S80" s="38"/>
      <c r="T80" s="12"/>
      <c r="U80" s="39"/>
      <c r="V80" s="38"/>
      <c r="W80" s="38"/>
      <c r="X80" s="38"/>
      <c r="Y80" s="38"/>
      <c r="Z80" s="12"/>
      <c r="AA80" s="37">
        <f>IF(COUNTIF(AA12:AA47,"S")=0,"",COUNTIF(AA12:AA47,"S"))</f>
      </c>
      <c r="AB80" s="117"/>
      <c r="AC80" s="38"/>
      <c r="AD80" s="38"/>
      <c r="AE80" s="38"/>
      <c r="AF80" s="12"/>
      <c r="AG80" s="72">
        <f t="shared" si="23"/>
      </c>
      <c r="AH80" s="1"/>
      <c r="AI80" s="54"/>
      <c r="AJ80" s="54"/>
      <c r="AK80" s="54"/>
      <c r="AL80" s="54"/>
      <c r="AM80" s="625"/>
    </row>
    <row r="81" spans="1:39" s="32" customFormat="1" ht="15.75" customHeight="1">
      <c r="A81" s="35"/>
      <c r="B81" s="27"/>
      <c r="C81" s="44" t="s">
        <v>43</v>
      </c>
      <c r="D81" s="45"/>
      <c r="E81" s="46"/>
      <c r="F81" s="46"/>
      <c r="G81" s="46"/>
      <c r="H81" s="47"/>
      <c r="I81" s="39">
        <f>IF(COUNTIF(I12:I47,"Z")=0,"",COUNTIF(I12:I47,"Z"))</f>
      </c>
      <c r="J81" s="46"/>
      <c r="K81" s="46"/>
      <c r="L81" s="46"/>
      <c r="M81" s="46"/>
      <c r="N81" s="47"/>
      <c r="O81" s="39">
        <f>IF(COUNTIF(O12:O47,"Z")=0,"",COUNTIF(O12:O47,"Z"))</f>
      </c>
      <c r="P81" s="48"/>
      <c r="Q81" s="46"/>
      <c r="R81" s="46"/>
      <c r="S81" s="46"/>
      <c r="T81" s="47"/>
      <c r="U81" s="39"/>
      <c r="V81" s="46"/>
      <c r="W81" s="46"/>
      <c r="X81" s="46"/>
      <c r="Y81" s="46"/>
      <c r="Z81" s="47"/>
      <c r="AA81" s="37">
        <v>1</v>
      </c>
      <c r="AB81" s="117"/>
      <c r="AC81" s="38"/>
      <c r="AD81" s="38"/>
      <c r="AE81" s="38"/>
      <c r="AF81" s="12"/>
      <c r="AG81" s="72">
        <f t="shared" si="23"/>
        <v>1</v>
      </c>
      <c r="AH81" s="1"/>
      <c r="AI81" s="54"/>
      <c r="AJ81" s="54"/>
      <c r="AK81" s="54"/>
      <c r="AL81" s="54"/>
      <c r="AM81" s="625"/>
    </row>
    <row r="82" spans="1:39" s="32" customFormat="1" ht="15.75" customHeight="1">
      <c r="A82" s="74"/>
      <c r="B82" s="28"/>
      <c r="C82" s="49" t="s">
        <v>44</v>
      </c>
      <c r="D82" s="75"/>
      <c r="E82" s="76"/>
      <c r="F82" s="76"/>
      <c r="G82" s="76"/>
      <c r="H82" s="77"/>
      <c r="I82" s="39">
        <f>IF(COUNTIF(I12:I47,"KR")=0,"",COUNTIF(I12:I47,"KR"))</f>
      </c>
      <c r="J82" s="76"/>
      <c r="K82" s="76"/>
      <c r="L82" s="76"/>
      <c r="M82" s="76"/>
      <c r="N82" s="77"/>
      <c r="O82" s="39">
        <v>2</v>
      </c>
      <c r="P82" s="78"/>
      <c r="Q82" s="76"/>
      <c r="R82" s="76"/>
      <c r="S82" s="76"/>
      <c r="T82" s="77"/>
      <c r="U82" s="39">
        <v>1</v>
      </c>
      <c r="V82" s="76"/>
      <c r="W82" s="76"/>
      <c r="X82" s="76"/>
      <c r="Y82" s="76"/>
      <c r="Z82" s="77"/>
      <c r="AA82" s="37">
        <v>2</v>
      </c>
      <c r="AB82" s="118"/>
      <c r="AC82" s="79"/>
      <c r="AD82" s="79"/>
      <c r="AE82" s="79"/>
      <c r="AF82" s="80"/>
      <c r="AG82" s="72">
        <f t="shared" si="23"/>
        <v>5</v>
      </c>
      <c r="AH82" s="130"/>
      <c r="AI82" s="54"/>
      <c r="AJ82" s="54"/>
      <c r="AK82" s="54"/>
      <c r="AL82" s="54"/>
      <c r="AM82" s="625"/>
    </row>
    <row r="83" spans="1:39" s="32" customFormat="1" ht="21" customHeight="1">
      <c r="A83" s="81"/>
      <c r="B83" s="82"/>
      <c r="C83" s="111" t="s">
        <v>64</v>
      </c>
      <c r="D83" s="83"/>
      <c r="E83" s="83"/>
      <c r="F83" s="83"/>
      <c r="G83" s="83"/>
      <c r="H83" s="84"/>
      <c r="I83" s="154"/>
      <c r="J83" s="83"/>
      <c r="K83" s="83"/>
      <c r="L83" s="83"/>
      <c r="M83" s="83"/>
      <c r="N83" s="84"/>
      <c r="O83" s="85"/>
      <c r="P83" s="86"/>
      <c r="Q83" s="83"/>
      <c r="R83" s="83"/>
      <c r="S83" s="83"/>
      <c r="T83" s="84"/>
      <c r="U83" s="85"/>
      <c r="V83" s="83"/>
      <c r="W83" s="83"/>
      <c r="X83" s="83"/>
      <c r="Y83" s="83"/>
      <c r="Z83" s="84"/>
      <c r="AA83" s="115"/>
      <c r="AB83" s="119"/>
      <c r="AC83" s="87"/>
      <c r="AD83" s="87"/>
      <c r="AE83" s="87"/>
      <c r="AF83" s="88"/>
      <c r="AG83" s="155"/>
      <c r="AH83" s="1"/>
      <c r="AI83" s="54"/>
      <c r="AJ83" s="54"/>
      <c r="AK83" s="54"/>
      <c r="AL83" s="54"/>
      <c r="AM83" s="625"/>
    </row>
    <row r="84" spans="1:39" s="32" customFormat="1" ht="15.75" customHeight="1" thickBot="1">
      <c r="A84" s="89"/>
      <c r="B84" s="90"/>
      <c r="C84" s="105" t="s">
        <v>61</v>
      </c>
      <c r="D84" s="91"/>
      <c r="E84" s="92"/>
      <c r="F84" s="92"/>
      <c r="G84" s="92"/>
      <c r="H84" s="93"/>
      <c r="I84" s="106">
        <f>IF(SUM(I70:I83)=0,"",(SUM(I70:I83)))</f>
      </c>
      <c r="J84" s="107"/>
      <c r="K84" s="107"/>
      <c r="L84" s="107"/>
      <c r="M84" s="107"/>
      <c r="N84" s="108"/>
      <c r="O84" s="106">
        <f>IF(SUM(O70:O83)=0,"",(SUM(O70:O83)))</f>
        <v>11</v>
      </c>
      <c r="P84" s="109"/>
      <c r="Q84" s="107"/>
      <c r="R84" s="107"/>
      <c r="S84" s="107"/>
      <c r="T84" s="108"/>
      <c r="U84" s="106">
        <f>IF(SUM(U70:U83)=0,"",(SUM(U70:U83)))</f>
        <v>5</v>
      </c>
      <c r="V84" s="107"/>
      <c r="W84" s="107"/>
      <c r="X84" s="107"/>
      <c r="Y84" s="107"/>
      <c r="Z84" s="108"/>
      <c r="AA84" s="116">
        <f>IF(SUM(AA70:AA83)=0,"",(SUM(AA70:AA83)))</f>
        <v>11</v>
      </c>
      <c r="AB84" s="120"/>
      <c r="AC84" s="107"/>
      <c r="AD84" s="107"/>
      <c r="AE84" s="107"/>
      <c r="AF84" s="108"/>
      <c r="AG84" s="110">
        <f>IF(SUM(AG70:AG83)=0,"",(SUM(AG70:AG83)))</f>
        <v>27</v>
      </c>
      <c r="AH84" s="1"/>
      <c r="AI84" s="54"/>
      <c r="AJ84" s="54"/>
      <c r="AK84" s="54"/>
      <c r="AL84" s="54"/>
      <c r="AM84" s="54"/>
    </row>
    <row r="85" spans="1:39" s="32" customFormat="1" ht="15.75" customHeight="1" thickTop="1">
      <c r="A85" s="1072" t="s">
        <v>46</v>
      </c>
      <c r="B85" s="1073"/>
      <c r="C85" s="1073"/>
      <c r="D85" s="1073"/>
      <c r="E85" s="1073"/>
      <c r="F85" s="1073"/>
      <c r="G85" s="1073"/>
      <c r="H85" s="1073"/>
      <c r="I85" s="1073"/>
      <c r="J85" s="1073"/>
      <c r="K85" s="1073"/>
      <c r="L85" s="1073"/>
      <c r="M85" s="1073"/>
      <c r="N85" s="1073"/>
      <c r="O85" s="1073"/>
      <c r="P85" s="1073"/>
      <c r="Q85" s="1073"/>
      <c r="R85" s="1073"/>
      <c r="S85" s="1073"/>
      <c r="T85" s="1073"/>
      <c r="U85" s="1073"/>
      <c r="V85" s="1073"/>
      <c r="W85" s="1073"/>
      <c r="X85" s="1073"/>
      <c r="Y85" s="1073"/>
      <c r="Z85" s="1073"/>
      <c r="AA85" s="1073"/>
      <c r="AB85" s="1093"/>
      <c r="AC85" s="1094"/>
      <c r="AD85" s="1094"/>
      <c r="AE85" s="1094"/>
      <c r="AF85" s="1094"/>
      <c r="AG85" s="1095"/>
      <c r="AH85" s="1"/>
      <c r="AI85" s="54"/>
      <c r="AJ85" s="54"/>
      <c r="AK85" s="54"/>
      <c r="AL85" s="54"/>
      <c r="AM85" s="54"/>
    </row>
    <row r="86" spans="1:39" s="32" customFormat="1" ht="15.75" customHeight="1">
      <c r="A86" s="1090" t="s">
        <v>279</v>
      </c>
      <c r="B86" s="1091"/>
      <c r="C86" s="1091"/>
      <c r="D86" s="1091"/>
      <c r="E86" s="1091"/>
      <c r="F86" s="1091"/>
      <c r="G86" s="1091"/>
      <c r="H86" s="1091"/>
      <c r="I86" s="1091"/>
      <c r="J86" s="1091"/>
      <c r="K86" s="1091"/>
      <c r="L86" s="1091"/>
      <c r="M86" s="1091"/>
      <c r="N86" s="1091"/>
      <c r="O86" s="1091"/>
      <c r="P86" s="1091"/>
      <c r="Q86" s="1091"/>
      <c r="R86" s="1091"/>
      <c r="S86" s="1091"/>
      <c r="T86" s="1091"/>
      <c r="U86" s="1091"/>
      <c r="V86" s="1091"/>
      <c r="W86" s="1091"/>
      <c r="X86" s="1091"/>
      <c r="Y86" s="1091"/>
      <c r="Z86" s="1091"/>
      <c r="AA86" s="1092"/>
      <c r="AB86" s="1096"/>
      <c r="AC86" s="1097"/>
      <c r="AD86" s="1097"/>
      <c r="AE86" s="1097"/>
      <c r="AF86" s="1097"/>
      <c r="AG86" s="1098"/>
      <c r="AH86" s="1"/>
      <c r="AI86" s="54"/>
      <c r="AJ86" s="54"/>
      <c r="AK86" s="54"/>
      <c r="AL86" s="54"/>
      <c r="AM86" s="54"/>
    </row>
    <row r="87" spans="1:39" s="32" customFormat="1" ht="15.75" customHeight="1">
      <c r="A87" s="1090" t="s">
        <v>453</v>
      </c>
      <c r="B87" s="1091"/>
      <c r="C87" s="1091"/>
      <c r="D87" s="1091"/>
      <c r="E87" s="1091"/>
      <c r="F87" s="1091"/>
      <c r="G87" s="1091"/>
      <c r="H87" s="1091"/>
      <c r="I87" s="1091"/>
      <c r="J87" s="1091"/>
      <c r="K87" s="1091"/>
      <c r="L87" s="1091"/>
      <c r="M87" s="1091"/>
      <c r="N87" s="1091"/>
      <c r="O87" s="1091"/>
      <c r="P87" s="1091"/>
      <c r="Q87" s="1091"/>
      <c r="R87" s="1091"/>
      <c r="S87" s="1091"/>
      <c r="T87" s="1091"/>
      <c r="U87" s="1091"/>
      <c r="V87" s="1091"/>
      <c r="W87" s="1091"/>
      <c r="X87" s="1091"/>
      <c r="Y87" s="1091"/>
      <c r="Z87" s="1091"/>
      <c r="AA87" s="1092"/>
      <c r="AB87" s="1096"/>
      <c r="AC87" s="1097"/>
      <c r="AD87" s="1097"/>
      <c r="AE87" s="1097"/>
      <c r="AF87" s="1097"/>
      <c r="AG87" s="1098"/>
      <c r="AH87" s="1"/>
      <c r="AI87" s="54"/>
      <c r="AJ87" s="54"/>
      <c r="AK87" s="54"/>
      <c r="AL87" s="54"/>
      <c r="AM87" s="54"/>
    </row>
    <row r="88" spans="1:39" s="32" customFormat="1" ht="15.75" customHeight="1" thickBot="1">
      <c r="A88" s="1090" t="s">
        <v>454</v>
      </c>
      <c r="B88" s="1091"/>
      <c r="C88" s="1091"/>
      <c r="D88" s="1091"/>
      <c r="E88" s="1091"/>
      <c r="F88" s="1091"/>
      <c r="G88" s="1091"/>
      <c r="H88" s="1091"/>
      <c r="I88" s="1091"/>
      <c r="J88" s="1091"/>
      <c r="K88" s="1091"/>
      <c r="L88" s="1091"/>
      <c r="M88" s="1091"/>
      <c r="N88" s="1091"/>
      <c r="O88" s="1091"/>
      <c r="P88" s="1091"/>
      <c r="Q88" s="1091"/>
      <c r="R88" s="1091"/>
      <c r="S88" s="1091"/>
      <c r="T88" s="1091"/>
      <c r="U88" s="1091"/>
      <c r="V88" s="1091"/>
      <c r="W88" s="1091"/>
      <c r="X88" s="1091"/>
      <c r="Y88" s="1091"/>
      <c r="Z88" s="1091"/>
      <c r="AA88" s="1092"/>
      <c r="AB88" s="1099"/>
      <c r="AC88" s="1100"/>
      <c r="AD88" s="1100"/>
      <c r="AE88" s="1100"/>
      <c r="AF88" s="1100"/>
      <c r="AG88" s="1101"/>
      <c r="AH88" s="130"/>
      <c r="AI88" s="54"/>
      <c r="AJ88" s="54"/>
      <c r="AK88" s="54"/>
      <c r="AL88" s="54"/>
      <c r="AM88" s="54"/>
    </row>
    <row r="89" spans="1:39" s="32" customFormat="1" ht="15.75" customHeight="1" thickTop="1">
      <c r="A89" s="50"/>
      <c r="B89" s="53"/>
      <c r="C89" s="53"/>
      <c r="AI89" s="54"/>
      <c r="AJ89" s="54"/>
      <c r="AK89" s="54"/>
      <c r="AL89" s="54"/>
      <c r="AM89" s="54"/>
    </row>
    <row r="90" spans="1:39" s="32" customFormat="1" ht="15.75" customHeight="1">
      <c r="A90" s="50"/>
      <c r="B90" s="53"/>
      <c r="C90" s="53"/>
      <c r="AI90" s="54"/>
      <c r="AJ90" s="54"/>
      <c r="AK90" s="54"/>
      <c r="AL90" s="54"/>
      <c r="AM90" s="54"/>
    </row>
    <row r="91" spans="1:39" s="32" customFormat="1" ht="15.75" customHeight="1">
      <c r="A91" s="50"/>
      <c r="B91" s="53"/>
      <c r="C91" s="53"/>
      <c r="AI91" s="54"/>
      <c r="AJ91" s="54"/>
      <c r="AK91" s="54"/>
      <c r="AL91" s="54"/>
      <c r="AM91" s="54"/>
    </row>
    <row r="92" spans="1:39" s="32" customFormat="1" ht="15.75" customHeight="1">
      <c r="A92" s="50"/>
      <c r="B92" s="53"/>
      <c r="C92" s="53"/>
      <c r="AI92" s="54"/>
      <c r="AJ92" s="54"/>
      <c r="AK92" s="54"/>
      <c r="AL92" s="54"/>
      <c r="AM92" s="54"/>
    </row>
    <row r="93" spans="1:39" s="32" customFormat="1" ht="15.75" customHeight="1">
      <c r="A93" s="50"/>
      <c r="B93" s="53"/>
      <c r="C93" s="53"/>
      <c r="AI93" s="54"/>
      <c r="AJ93" s="54"/>
      <c r="AK93" s="54"/>
      <c r="AL93" s="54"/>
      <c r="AM93" s="54"/>
    </row>
    <row r="94" spans="1:39" s="32" customFormat="1" ht="15.75" customHeight="1">
      <c r="A94" s="50"/>
      <c r="B94" s="53"/>
      <c r="C94" s="53"/>
      <c r="AI94" s="54"/>
      <c r="AJ94" s="54"/>
      <c r="AK94" s="54"/>
      <c r="AL94" s="54"/>
      <c r="AM94" s="54"/>
    </row>
    <row r="95" spans="1:39" s="32" customFormat="1" ht="15.75" customHeight="1">
      <c r="A95" s="50"/>
      <c r="B95" s="53"/>
      <c r="C95" s="53"/>
      <c r="AI95" s="54"/>
      <c r="AJ95" s="54"/>
      <c r="AK95" s="54"/>
      <c r="AL95" s="54"/>
      <c r="AM95" s="54"/>
    </row>
    <row r="96" spans="1:39" s="32" customFormat="1" ht="15.75" customHeight="1">
      <c r="A96" s="50"/>
      <c r="B96" s="53"/>
      <c r="C96" s="53"/>
      <c r="AI96" s="54"/>
      <c r="AJ96" s="54"/>
      <c r="AK96" s="54"/>
      <c r="AL96" s="54"/>
      <c r="AM96" s="54"/>
    </row>
    <row r="97" spans="1:39" s="32" customFormat="1" ht="15.75" customHeight="1">
      <c r="A97" s="50"/>
      <c r="B97" s="53"/>
      <c r="C97" s="53"/>
      <c r="AI97" s="54"/>
      <c r="AJ97" s="54"/>
      <c r="AK97" s="54"/>
      <c r="AL97" s="54"/>
      <c r="AM97" s="54"/>
    </row>
    <row r="98" spans="1:39" s="32" customFormat="1" ht="15.75" customHeight="1">
      <c r="A98" s="50"/>
      <c r="B98" s="53"/>
      <c r="C98" s="53"/>
      <c r="AI98" s="54"/>
      <c r="AJ98" s="54"/>
      <c r="AK98" s="54"/>
      <c r="AL98" s="54"/>
      <c r="AM98" s="54"/>
    </row>
    <row r="99" spans="1:39" s="32" customFormat="1" ht="15.75" customHeight="1">
      <c r="A99" s="50"/>
      <c r="B99" s="53"/>
      <c r="C99" s="53"/>
      <c r="AI99" s="54"/>
      <c r="AJ99" s="54"/>
      <c r="AK99" s="54"/>
      <c r="AL99" s="54"/>
      <c r="AM99" s="54"/>
    </row>
    <row r="100" spans="1:39" s="32" customFormat="1" ht="15.75" customHeight="1">
      <c r="A100" s="50"/>
      <c r="B100" s="53"/>
      <c r="C100" s="53"/>
      <c r="AI100" s="54"/>
      <c r="AJ100" s="54"/>
      <c r="AK100" s="54"/>
      <c r="AL100" s="54"/>
      <c r="AM100" s="54"/>
    </row>
    <row r="101" spans="1:39" s="32" customFormat="1" ht="15.75" customHeight="1">
      <c r="A101" s="50"/>
      <c r="B101" s="53"/>
      <c r="C101" s="53"/>
      <c r="AI101" s="54"/>
      <c r="AJ101" s="54"/>
      <c r="AK101" s="54"/>
      <c r="AL101" s="54"/>
      <c r="AM101" s="54"/>
    </row>
    <row r="102" spans="1:39" s="32" customFormat="1" ht="15.75" customHeight="1">
      <c r="A102" s="50"/>
      <c r="B102" s="53"/>
      <c r="C102" s="53"/>
      <c r="AI102" s="54"/>
      <c r="AJ102" s="54"/>
      <c r="AK102" s="54"/>
      <c r="AL102" s="54"/>
      <c r="AM102" s="54"/>
    </row>
    <row r="103" spans="1:39" s="32" customFormat="1" ht="15.75" customHeight="1">
      <c r="A103" s="50"/>
      <c r="B103" s="53"/>
      <c r="C103" s="53"/>
      <c r="AI103" s="54"/>
      <c r="AJ103" s="54"/>
      <c r="AK103" s="54"/>
      <c r="AL103" s="54"/>
      <c r="AM103" s="54"/>
    </row>
    <row r="104" spans="1:39" s="32" customFormat="1" ht="15.75" customHeight="1">
      <c r="A104" s="50"/>
      <c r="B104" s="53"/>
      <c r="C104" s="53"/>
      <c r="AI104" s="54"/>
      <c r="AJ104" s="54"/>
      <c r="AK104" s="54"/>
      <c r="AL104" s="54"/>
      <c r="AM104" s="54"/>
    </row>
    <row r="105" spans="1:39" s="32" customFormat="1" ht="15.75" customHeight="1">
      <c r="A105" s="50"/>
      <c r="B105" s="53"/>
      <c r="C105" s="53"/>
      <c r="AI105" s="54"/>
      <c r="AJ105" s="54"/>
      <c r="AK105" s="54"/>
      <c r="AL105" s="54"/>
      <c r="AM105" s="54"/>
    </row>
    <row r="106" spans="1:39" s="32" customFormat="1" ht="15.75" customHeight="1">
      <c r="A106" s="50"/>
      <c r="B106" s="53"/>
      <c r="C106" s="53"/>
      <c r="AI106" s="54"/>
      <c r="AJ106" s="54"/>
      <c r="AK106" s="54"/>
      <c r="AL106" s="54"/>
      <c r="AM106" s="54"/>
    </row>
    <row r="107" spans="1:39" s="32" customFormat="1" ht="15.75" customHeight="1">
      <c r="A107" s="50"/>
      <c r="B107" s="53"/>
      <c r="C107" s="53"/>
      <c r="AI107" s="54"/>
      <c r="AJ107" s="54"/>
      <c r="AK107" s="54"/>
      <c r="AL107" s="54"/>
      <c r="AM107" s="54"/>
    </row>
    <row r="108" spans="1:39" s="32" customFormat="1" ht="15.75" customHeight="1">
      <c r="A108" s="50"/>
      <c r="B108" s="53"/>
      <c r="C108" s="53"/>
      <c r="AI108" s="54"/>
      <c r="AJ108" s="54"/>
      <c r="AK108" s="54"/>
      <c r="AL108" s="54"/>
      <c r="AM108" s="54"/>
    </row>
    <row r="109" spans="1:39" s="32" customFormat="1" ht="15.75" customHeight="1">
      <c r="A109" s="50"/>
      <c r="B109" s="53"/>
      <c r="C109" s="53"/>
      <c r="AI109" s="54"/>
      <c r="AJ109" s="54"/>
      <c r="AK109" s="54"/>
      <c r="AL109" s="54"/>
      <c r="AM109" s="54"/>
    </row>
    <row r="110" spans="1:39" s="32" customFormat="1" ht="15.75" customHeight="1">
      <c r="A110" s="50"/>
      <c r="B110" s="53"/>
      <c r="C110" s="53"/>
      <c r="AI110" s="54"/>
      <c r="AJ110" s="54"/>
      <c r="AK110" s="54"/>
      <c r="AL110" s="54"/>
      <c r="AM110" s="54"/>
    </row>
    <row r="111" spans="1:39" s="32" customFormat="1" ht="15.75" customHeight="1">
      <c r="A111" s="50"/>
      <c r="B111" s="53"/>
      <c r="C111" s="53"/>
      <c r="AI111" s="54"/>
      <c r="AJ111" s="54"/>
      <c r="AK111" s="54"/>
      <c r="AL111" s="54"/>
      <c r="AM111" s="54"/>
    </row>
    <row r="112" spans="1:39" s="32" customFormat="1" ht="15.75" customHeight="1">
      <c r="A112" s="50"/>
      <c r="B112" s="53"/>
      <c r="C112" s="53"/>
      <c r="AI112" s="54"/>
      <c r="AJ112" s="54"/>
      <c r="AK112" s="54"/>
      <c r="AL112" s="54"/>
      <c r="AM112" s="54"/>
    </row>
    <row r="113" spans="1:39" s="32" customFormat="1" ht="15.75" customHeight="1">
      <c r="A113" s="50"/>
      <c r="B113" s="53"/>
      <c r="C113" s="53"/>
      <c r="AI113" s="54"/>
      <c r="AJ113" s="54"/>
      <c r="AK113" s="54"/>
      <c r="AL113" s="54"/>
      <c r="AM113" s="54"/>
    </row>
    <row r="114" spans="1:39" s="32" customFormat="1" ht="15.75" customHeight="1">
      <c r="A114" s="50"/>
      <c r="B114" s="53"/>
      <c r="C114" s="53"/>
      <c r="AI114" s="54"/>
      <c r="AJ114" s="54"/>
      <c r="AK114" s="54"/>
      <c r="AL114" s="54"/>
      <c r="AM114" s="54"/>
    </row>
    <row r="115" spans="1:39" s="32" customFormat="1" ht="15.75" customHeight="1">
      <c r="A115" s="50"/>
      <c r="B115" s="53"/>
      <c r="C115" s="53"/>
      <c r="AI115" s="54"/>
      <c r="AJ115" s="54"/>
      <c r="AK115" s="54"/>
      <c r="AL115" s="54"/>
      <c r="AM115" s="54"/>
    </row>
    <row r="116" spans="1:39" s="32" customFormat="1" ht="15.75" customHeight="1">
      <c r="A116" s="50"/>
      <c r="B116" s="53"/>
      <c r="C116" s="53"/>
      <c r="AI116" s="54"/>
      <c r="AJ116" s="54"/>
      <c r="AK116" s="54"/>
      <c r="AL116" s="54"/>
      <c r="AM116" s="54"/>
    </row>
    <row r="117" spans="1:39" s="32" customFormat="1" ht="15.75" customHeight="1">
      <c r="A117" s="50"/>
      <c r="B117" s="53"/>
      <c r="C117" s="53"/>
      <c r="AI117" s="54"/>
      <c r="AJ117" s="54"/>
      <c r="AK117" s="54"/>
      <c r="AL117" s="54"/>
      <c r="AM117" s="54"/>
    </row>
    <row r="118" spans="1:39" s="32" customFormat="1" ht="15.75" customHeight="1">
      <c r="A118" s="50"/>
      <c r="B118" s="53"/>
      <c r="C118" s="53"/>
      <c r="AI118" s="54"/>
      <c r="AJ118" s="54"/>
      <c r="AK118" s="54"/>
      <c r="AL118" s="54"/>
      <c r="AM118" s="54"/>
    </row>
    <row r="119" spans="1:39" s="32" customFormat="1" ht="15.75" customHeight="1">
      <c r="A119" s="50"/>
      <c r="B119" s="53"/>
      <c r="C119" s="53"/>
      <c r="AI119" s="54"/>
      <c r="AJ119" s="54"/>
      <c r="AK119" s="54"/>
      <c r="AL119" s="54"/>
      <c r="AM119" s="54"/>
    </row>
    <row r="120" spans="1:39" s="32" customFormat="1" ht="15.75" customHeight="1">
      <c r="A120" s="50"/>
      <c r="B120" s="53"/>
      <c r="C120" s="53"/>
      <c r="AI120" s="54"/>
      <c r="AJ120" s="54"/>
      <c r="AK120" s="54"/>
      <c r="AL120" s="54"/>
      <c r="AM120" s="54"/>
    </row>
    <row r="121" spans="1:39" s="32" customFormat="1" ht="15.75" customHeight="1">
      <c r="A121" s="50"/>
      <c r="B121" s="53"/>
      <c r="C121" s="53"/>
      <c r="AI121" s="54"/>
      <c r="AJ121" s="54"/>
      <c r="AK121" s="54"/>
      <c r="AL121" s="54"/>
      <c r="AM121" s="54"/>
    </row>
    <row r="122" spans="1:39" s="32" customFormat="1" ht="15.75" customHeight="1">
      <c r="A122" s="50"/>
      <c r="B122" s="53"/>
      <c r="C122" s="53"/>
      <c r="AI122" s="54"/>
      <c r="AJ122" s="54"/>
      <c r="AK122" s="54"/>
      <c r="AL122" s="54"/>
      <c r="AM122" s="54"/>
    </row>
    <row r="123" spans="1:39" s="32" customFormat="1" ht="15.75" customHeight="1">
      <c r="A123" s="50"/>
      <c r="B123" s="53"/>
      <c r="C123" s="53"/>
      <c r="AI123" s="54"/>
      <c r="AJ123" s="54"/>
      <c r="AK123" s="54"/>
      <c r="AL123" s="54"/>
      <c r="AM123" s="54"/>
    </row>
    <row r="124" spans="1:39" s="32" customFormat="1" ht="15.75" customHeight="1">
      <c r="A124" s="50"/>
      <c r="B124" s="53"/>
      <c r="C124" s="53"/>
      <c r="AI124" s="54"/>
      <c r="AJ124" s="54"/>
      <c r="AK124" s="54"/>
      <c r="AL124" s="54"/>
      <c r="AM124" s="54"/>
    </row>
    <row r="125" spans="1:39" s="32" customFormat="1" ht="15.75" customHeight="1">
      <c r="A125" s="50"/>
      <c r="B125" s="53"/>
      <c r="C125" s="53"/>
      <c r="AI125" s="54"/>
      <c r="AJ125" s="54"/>
      <c r="AK125" s="54"/>
      <c r="AL125" s="54"/>
      <c r="AM125" s="54"/>
    </row>
    <row r="126" spans="1:39" s="32" customFormat="1" ht="15.75" customHeight="1">
      <c r="A126" s="50"/>
      <c r="B126" s="53"/>
      <c r="C126" s="53"/>
      <c r="AI126" s="54"/>
      <c r="AJ126" s="54"/>
      <c r="AK126" s="54"/>
      <c r="AL126" s="54"/>
      <c r="AM126" s="54"/>
    </row>
    <row r="127" spans="1:39" s="32" customFormat="1" ht="15.75" customHeight="1">
      <c r="A127" s="50"/>
      <c r="B127" s="53"/>
      <c r="C127" s="53"/>
      <c r="AI127" s="54"/>
      <c r="AJ127" s="54"/>
      <c r="AK127" s="54"/>
      <c r="AL127" s="54"/>
      <c r="AM127" s="54"/>
    </row>
    <row r="128" spans="1:39" s="32" customFormat="1" ht="15.75" customHeight="1">
      <c r="A128" s="50"/>
      <c r="B128" s="53"/>
      <c r="C128" s="53"/>
      <c r="AI128" s="54"/>
      <c r="AJ128" s="54"/>
      <c r="AK128" s="54"/>
      <c r="AL128" s="54"/>
      <c r="AM128" s="54"/>
    </row>
    <row r="129" spans="1:39" s="32" customFormat="1" ht="15.75" customHeight="1">
      <c r="A129" s="50"/>
      <c r="B129" s="53"/>
      <c r="C129" s="53"/>
      <c r="AI129" s="54"/>
      <c r="AJ129" s="54"/>
      <c r="AK129" s="54"/>
      <c r="AL129" s="54"/>
      <c r="AM129" s="54"/>
    </row>
    <row r="130" spans="1:39" s="32" customFormat="1" ht="15.75" customHeight="1">
      <c r="A130" s="50"/>
      <c r="B130" s="53"/>
      <c r="C130" s="53"/>
      <c r="AI130" s="54"/>
      <c r="AJ130" s="54"/>
      <c r="AK130" s="54"/>
      <c r="AL130" s="54"/>
      <c r="AM130" s="54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3"/>
      <c r="C150" s="53"/>
    </row>
    <row r="151" spans="1:3" s="32" customFormat="1" ht="15.75" customHeight="1">
      <c r="A151" s="50"/>
      <c r="B151" s="53"/>
      <c r="C151" s="53"/>
    </row>
    <row r="152" spans="1:3" s="32" customFormat="1" ht="15.75" customHeight="1">
      <c r="A152" s="50"/>
      <c r="B152" s="54"/>
      <c r="C152" s="54"/>
    </row>
    <row r="153" spans="1:3" s="32" customFormat="1" ht="15.75" customHeight="1">
      <c r="A153" s="50"/>
      <c r="B153" s="54"/>
      <c r="C153" s="54"/>
    </row>
    <row r="154" spans="1:3" s="32" customFormat="1" ht="15.75" customHeight="1">
      <c r="A154" s="50"/>
      <c r="B154" s="54"/>
      <c r="C154" s="54"/>
    </row>
    <row r="155" spans="1:3" s="32" customFormat="1" ht="15.75" customHeight="1">
      <c r="A155" s="50"/>
      <c r="B155" s="54"/>
      <c r="C155" s="54"/>
    </row>
    <row r="156" spans="1:3" s="32" customFormat="1" ht="15.75" customHeight="1">
      <c r="A156" s="50"/>
      <c r="B156" s="54"/>
      <c r="C156" s="54"/>
    </row>
    <row r="157" spans="1:3" s="32" customFormat="1" ht="15.75" customHeight="1">
      <c r="A157" s="50"/>
      <c r="B157" s="54"/>
      <c r="C157" s="54"/>
    </row>
    <row r="158" spans="1:3" s="32" customFormat="1" ht="15.75" customHeight="1">
      <c r="A158" s="50"/>
      <c r="B158" s="54"/>
      <c r="C158" s="54"/>
    </row>
    <row r="159" spans="1:3" s="32" customFormat="1" ht="15.75" customHeight="1">
      <c r="A159" s="50"/>
      <c r="B159" s="54"/>
      <c r="C159" s="54"/>
    </row>
    <row r="160" spans="1:3" s="32" customFormat="1" ht="15.75" customHeight="1">
      <c r="A160" s="50"/>
      <c r="B160" s="54"/>
      <c r="C160" s="54"/>
    </row>
    <row r="161" spans="1:3" ht="15.75" customHeight="1">
      <c r="A161" s="55"/>
      <c r="B161" s="20"/>
      <c r="C161" s="20"/>
    </row>
    <row r="162" spans="1:3" ht="15.75" customHeight="1">
      <c r="A162" s="55"/>
      <c r="B162" s="20"/>
      <c r="C162" s="20"/>
    </row>
    <row r="163" spans="1:3" ht="15.75" customHeight="1">
      <c r="A163" s="55"/>
      <c r="B163" s="20"/>
      <c r="C163" s="20"/>
    </row>
    <row r="164" spans="1:3" ht="15.75" customHeight="1">
      <c r="A164" s="55"/>
      <c r="B164" s="20"/>
      <c r="C164" s="20"/>
    </row>
    <row r="165" spans="1:3" ht="15.75" customHeight="1">
      <c r="A165" s="55"/>
      <c r="B165" s="20"/>
      <c r="C165" s="20"/>
    </row>
    <row r="166" spans="1:3" ht="15.75" customHeight="1">
      <c r="A166" s="55"/>
      <c r="B166" s="20"/>
      <c r="C166" s="20"/>
    </row>
    <row r="167" spans="1:3" ht="15.75" customHeight="1">
      <c r="A167" s="55"/>
      <c r="B167" s="20"/>
      <c r="C167" s="20"/>
    </row>
    <row r="168" spans="1:3" ht="15.75" customHeight="1">
      <c r="A168" s="55"/>
      <c r="B168" s="20"/>
      <c r="C168" s="20"/>
    </row>
    <row r="169" spans="1:3" ht="15.75" customHeight="1">
      <c r="A169" s="55"/>
      <c r="B169" s="20"/>
      <c r="C169" s="20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 customHeight="1">
      <c r="A193" s="55"/>
      <c r="B193" s="20"/>
      <c r="C193" s="20"/>
    </row>
    <row r="194" spans="1:3" ht="15.75" customHeight="1">
      <c r="A194" s="55"/>
      <c r="B194" s="20"/>
      <c r="C194" s="20"/>
    </row>
    <row r="195" spans="1:3" ht="15.75">
      <c r="A195" s="55"/>
      <c r="B195" s="20"/>
      <c r="C195" s="20"/>
    </row>
    <row r="196" spans="1:3" ht="15.75">
      <c r="A196" s="55"/>
      <c r="B196" s="20"/>
      <c r="C196" s="20"/>
    </row>
    <row r="197" spans="1:3" ht="15.75">
      <c r="A197" s="55"/>
      <c r="B197" s="20"/>
      <c r="C197" s="20"/>
    </row>
    <row r="198" spans="1:3" ht="15.75">
      <c r="A198" s="55"/>
      <c r="B198" s="20"/>
      <c r="C198" s="20"/>
    </row>
    <row r="199" spans="1:3" ht="15.75">
      <c r="A199" s="55"/>
      <c r="B199" s="20"/>
      <c r="C199" s="20"/>
    </row>
    <row r="200" spans="1:3" ht="15.75">
      <c r="A200" s="55"/>
      <c r="B200" s="20"/>
      <c r="C200" s="20"/>
    </row>
    <row r="201" spans="1:3" ht="15.75">
      <c r="A201" s="55"/>
      <c r="B201" s="20"/>
      <c r="C201" s="20"/>
    </row>
    <row r="202" spans="1:3" ht="15.75">
      <c r="A202" s="55"/>
      <c r="B202" s="20"/>
      <c r="C202" s="20"/>
    </row>
    <row r="203" spans="1:3" ht="15.75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  <row r="256" spans="1:3" ht="15.75">
      <c r="A256" s="55"/>
      <c r="B256" s="20"/>
      <c r="C256" s="20"/>
    </row>
    <row r="257" spans="1:3" ht="15.75">
      <c r="A257" s="55"/>
      <c r="B257" s="20"/>
      <c r="C257" s="20"/>
    </row>
  </sheetData>
  <sheetProtection selectLockedCells="1"/>
  <mergeCells count="49">
    <mergeCell ref="D58:AG58"/>
    <mergeCell ref="D11:AG12"/>
    <mergeCell ref="A86:AA86"/>
    <mergeCell ref="A87:AA87"/>
    <mergeCell ref="AB85:AG88"/>
    <mergeCell ref="A88:AA88"/>
    <mergeCell ref="A66:AG66"/>
    <mergeCell ref="A68:AG68"/>
    <mergeCell ref="AB67:AG67"/>
    <mergeCell ref="A69:AA69"/>
    <mergeCell ref="A1:AG1"/>
    <mergeCell ref="A2:AG2"/>
    <mergeCell ref="A85:AA85"/>
    <mergeCell ref="AG8:AG9"/>
    <mergeCell ref="AB6:AG6"/>
    <mergeCell ref="AB7:AG7"/>
    <mergeCell ref="AB8:AC8"/>
    <mergeCell ref="AD8:AE8"/>
    <mergeCell ref="A5:AG5"/>
    <mergeCell ref="J7:O7"/>
    <mergeCell ref="N8:N9"/>
    <mergeCell ref="I8:I9"/>
    <mergeCell ref="AF8:AF9"/>
    <mergeCell ref="P7:U7"/>
    <mergeCell ref="P8:Q8"/>
    <mergeCell ref="R8:S8"/>
    <mergeCell ref="T8:T9"/>
    <mergeCell ref="U8:U9"/>
    <mergeCell ref="X8:Y8"/>
    <mergeCell ref="H8:H9"/>
    <mergeCell ref="A3:AG3"/>
    <mergeCell ref="A4:AG4"/>
    <mergeCell ref="AA8:AA9"/>
    <mergeCell ref="D6:AA6"/>
    <mergeCell ref="J8:K8"/>
    <mergeCell ref="L8:M8"/>
    <mergeCell ref="V7:AA7"/>
    <mergeCell ref="V8:W8"/>
    <mergeCell ref="C6:C9"/>
    <mergeCell ref="D20:AG20"/>
    <mergeCell ref="A6:A9"/>
    <mergeCell ref="D36:AG36"/>
    <mergeCell ref="D50:AG50"/>
    <mergeCell ref="B6:B9"/>
    <mergeCell ref="Z8:Z9"/>
    <mergeCell ref="O8:O9"/>
    <mergeCell ref="D7:I7"/>
    <mergeCell ref="D8:E8"/>
    <mergeCell ref="F8:G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8" scale="65" r:id="rId1"/>
  <headerFooter alignWithMargins="0">
    <oddHeader>&amp;R&amp;"Arial,Normál"&amp;12 2. számú melléklet a ............... alapképzési szak tantervéhez</oddHeader>
    <oddFooter>&amp;R&amp;Z&amp;F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BB260"/>
  <sheetViews>
    <sheetView zoomScale="76" zoomScaleNormal="76" zoomScaleSheetLayoutView="75" zoomScalePageLayoutView="0" workbookViewId="0" topLeftCell="A1">
      <pane ySplit="9" topLeftCell="A34" activePane="bottomLeft" state="frozen"/>
      <selection pane="topLeft" activeCell="A1" sqref="A1"/>
      <selection pane="bottomLeft" activeCell="I37" sqref="I37:AG44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10" width="4.66015625" style="1" customWidth="1"/>
    <col min="11" max="11" width="6.66015625" style="1" customWidth="1"/>
    <col min="12" max="12" width="4.66015625" style="1" customWidth="1"/>
    <col min="13" max="14" width="5.66015625" style="1" customWidth="1"/>
    <col min="15" max="15" width="6.16015625" style="1" customWidth="1"/>
    <col min="16" max="16" width="4.66015625" style="1" customWidth="1"/>
    <col min="17" max="17" width="6.66015625" style="1" customWidth="1"/>
    <col min="18" max="18" width="4.66015625" style="1" customWidth="1"/>
    <col min="19" max="20" width="5.66015625" style="1" customWidth="1"/>
    <col min="21" max="21" width="7.33203125" style="1" customWidth="1"/>
    <col min="22" max="22" width="4.66015625" style="1" customWidth="1"/>
    <col min="23" max="23" width="6.66015625" style="1" customWidth="1"/>
    <col min="24" max="24" width="4.66015625" style="1" customWidth="1"/>
    <col min="25" max="25" width="5.66015625" style="1" customWidth="1"/>
    <col min="26" max="26" width="6" style="1" customWidth="1"/>
    <col min="27" max="27" width="8.33203125" style="1" customWidth="1"/>
    <col min="28" max="28" width="5.66015625" style="1" customWidth="1"/>
    <col min="29" max="29" width="8" style="1" customWidth="1"/>
    <col min="30" max="30" width="5.66015625" style="1" customWidth="1"/>
    <col min="31" max="31" width="8.66015625" style="1" customWidth="1"/>
    <col min="32" max="33" width="6.66015625" style="1" customWidth="1"/>
    <col min="34" max="16384" width="10.66015625" style="1" customWidth="1"/>
  </cols>
  <sheetData>
    <row r="1" spans="1:54" ht="21.75" customHeight="1">
      <c r="A1" s="1012" t="s">
        <v>0</v>
      </c>
      <c r="B1" s="1012"/>
      <c r="C1" s="1012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1013" t="s">
        <v>127</v>
      </c>
      <c r="B2" s="1013"/>
      <c r="C2" s="1013"/>
      <c r="D2" s="1071"/>
      <c r="E2" s="1071"/>
      <c r="F2" s="1071"/>
      <c r="G2" s="1071"/>
      <c r="H2" s="1071"/>
      <c r="I2" s="1071"/>
      <c r="J2" s="1071"/>
      <c r="K2" s="1071"/>
      <c r="L2" s="1071"/>
      <c r="M2" s="1071"/>
      <c r="N2" s="1071"/>
      <c r="O2" s="1071"/>
      <c r="P2" s="1071"/>
      <c r="Q2" s="1071"/>
      <c r="R2" s="1071"/>
      <c r="S2" s="1071"/>
      <c r="T2" s="1071"/>
      <c r="U2" s="1071"/>
      <c r="V2" s="1071"/>
      <c r="W2" s="1071"/>
      <c r="X2" s="1071"/>
      <c r="Y2" s="1071"/>
      <c r="Z2" s="1071"/>
      <c r="AA2" s="1071"/>
      <c r="AB2" s="1071"/>
      <c r="AC2" s="1071"/>
      <c r="AD2" s="1071"/>
      <c r="AE2" s="1071"/>
      <c r="AF2" s="1071"/>
      <c r="AG2" s="1071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59" t="s">
        <v>387</v>
      </c>
      <c r="B3" s="1059"/>
      <c r="C3" s="1059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61" t="s">
        <v>596</v>
      </c>
      <c r="B4" s="1061"/>
      <c r="C4" s="1061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1062"/>
      <c r="AC4" s="1062"/>
      <c r="AD4" s="1062"/>
      <c r="AE4" s="1062"/>
      <c r="AF4" s="1062"/>
      <c r="AG4" s="1062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988" t="s">
        <v>1</v>
      </c>
      <c r="B5" s="988"/>
      <c r="C5" s="988"/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0"/>
      <c r="U5" s="1080"/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080"/>
      <c r="AG5" s="1080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41" t="s">
        <v>2</v>
      </c>
      <c r="B6" s="1049" t="s">
        <v>3</v>
      </c>
      <c r="C6" s="1067" t="s">
        <v>4</v>
      </c>
      <c r="D6" s="1064" t="s">
        <v>5</v>
      </c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5"/>
      <c r="Z6" s="1065"/>
      <c r="AA6" s="1066"/>
      <c r="AB6" s="1075" t="s">
        <v>66</v>
      </c>
      <c r="AC6" s="1075"/>
      <c r="AD6" s="1075"/>
      <c r="AE6" s="1075"/>
      <c r="AF6" s="1075"/>
      <c r="AG6" s="1076"/>
    </row>
    <row r="7" spans="1:33" ht="15.75" customHeight="1">
      <c r="A7" s="1042"/>
      <c r="B7" s="1050"/>
      <c r="C7" s="1068"/>
      <c r="D7" s="1054" t="s">
        <v>10</v>
      </c>
      <c r="E7" s="1055"/>
      <c r="F7" s="1055"/>
      <c r="G7" s="1055"/>
      <c r="H7" s="1055"/>
      <c r="I7" s="1056"/>
      <c r="J7" s="1054" t="s">
        <v>47</v>
      </c>
      <c r="K7" s="1055"/>
      <c r="L7" s="1055"/>
      <c r="M7" s="1055"/>
      <c r="N7" s="1055"/>
      <c r="O7" s="1056"/>
      <c r="P7" s="1054" t="s">
        <v>48</v>
      </c>
      <c r="Q7" s="1055"/>
      <c r="R7" s="1055"/>
      <c r="S7" s="1055"/>
      <c r="T7" s="1055"/>
      <c r="U7" s="1056"/>
      <c r="V7" s="1054" t="s">
        <v>49</v>
      </c>
      <c r="W7" s="1055"/>
      <c r="X7" s="1055"/>
      <c r="Y7" s="1055"/>
      <c r="Z7" s="1055"/>
      <c r="AA7" s="1056"/>
      <c r="AB7" s="1077" t="s">
        <v>50</v>
      </c>
      <c r="AC7" s="1055"/>
      <c r="AD7" s="1055"/>
      <c r="AE7" s="1055"/>
      <c r="AF7" s="1055"/>
      <c r="AG7" s="1078"/>
    </row>
    <row r="8" spans="1:33" ht="15.75" customHeight="1" thickBot="1">
      <c r="A8" s="1042"/>
      <c r="B8" s="1050"/>
      <c r="C8" s="1068"/>
      <c r="D8" s="1057" t="s">
        <v>11</v>
      </c>
      <c r="E8" s="1057"/>
      <c r="F8" s="1058" t="s">
        <v>12</v>
      </c>
      <c r="G8" s="1058"/>
      <c r="H8" s="1052" t="s">
        <v>13</v>
      </c>
      <c r="I8" s="1053" t="s">
        <v>72</v>
      </c>
      <c r="J8" s="1057" t="s">
        <v>11</v>
      </c>
      <c r="K8" s="1057"/>
      <c r="L8" s="1058" t="s">
        <v>12</v>
      </c>
      <c r="M8" s="1058"/>
      <c r="N8" s="1052" t="s">
        <v>13</v>
      </c>
      <c r="O8" s="1053" t="s">
        <v>72</v>
      </c>
      <c r="P8" s="1057" t="s">
        <v>11</v>
      </c>
      <c r="Q8" s="1057"/>
      <c r="R8" s="1058" t="s">
        <v>12</v>
      </c>
      <c r="S8" s="1058"/>
      <c r="T8" s="1052" t="s">
        <v>13</v>
      </c>
      <c r="U8" s="1053" t="s">
        <v>72</v>
      </c>
      <c r="V8" s="1057" t="s">
        <v>11</v>
      </c>
      <c r="W8" s="1057"/>
      <c r="X8" s="1058" t="s">
        <v>12</v>
      </c>
      <c r="Y8" s="1058"/>
      <c r="Z8" s="1052" t="s">
        <v>13</v>
      </c>
      <c r="AA8" s="1063" t="s">
        <v>72</v>
      </c>
      <c r="AB8" s="1079" t="s">
        <v>11</v>
      </c>
      <c r="AC8" s="1057"/>
      <c r="AD8" s="1058" t="s">
        <v>12</v>
      </c>
      <c r="AE8" s="1058"/>
      <c r="AF8" s="1052" t="s">
        <v>13</v>
      </c>
      <c r="AG8" s="1074" t="s">
        <v>69</v>
      </c>
    </row>
    <row r="9" spans="1:33" ht="79.5" customHeight="1" thickBot="1">
      <c r="A9" s="1043"/>
      <c r="B9" s="1051"/>
      <c r="C9" s="1069"/>
      <c r="D9" s="3" t="s">
        <v>67</v>
      </c>
      <c r="E9" s="2" t="s">
        <v>68</v>
      </c>
      <c r="F9" s="4" t="s">
        <v>67</v>
      </c>
      <c r="G9" s="2" t="s">
        <v>68</v>
      </c>
      <c r="H9" s="1052"/>
      <c r="I9" s="1053"/>
      <c r="J9" s="3" t="s">
        <v>67</v>
      </c>
      <c r="K9" s="2" t="s">
        <v>68</v>
      </c>
      <c r="L9" s="4" t="s">
        <v>67</v>
      </c>
      <c r="M9" s="2" t="s">
        <v>68</v>
      </c>
      <c r="N9" s="1052"/>
      <c r="O9" s="1053"/>
      <c r="P9" s="3" t="s">
        <v>67</v>
      </c>
      <c r="Q9" s="2" t="s">
        <v>68</v>
      </c>
      <c r="R9" s="4" t="s">
        <v>67</v>
      </c>
      <c r="S9" s="2" t="s">
        <v>68</v>
      </c>
      <c r="T9" s="1052"/>
      <c r="U9" s="1053"/>
      <c r="V9" s="3" t="s">
        <v>67</v>
      </c>
      <c r="W9" s="2" t="s">
        <v>68</v>
      </c>
      <c r="X9" s="4" t="s">
        <v>67</v>
      </c>
      <c r="Y9" s="2" t="s">
        <v>68</v>
      </c>
      <c r="Z9" s="1052"/>
      <c r="AA9" s="1063"/>
      <c r="AB9" s="114" t="s">
        <v>67</v>
      </c>
      <c r="AC9" s="2" t="s">
        <v>68</v>
      </c>
      <c r="AD9" s="4" t="s">
        <v>67</v>
      </c>
      <c r="AE9" s="2" t="s">
        <v>68</v>
      </c>
      <c r="AF9" s="1052"/>
      <c r="AG9" s="1074"/>
    </row>
    <row r="10" spans="1:33" ht="21.75" customHeight="1" thickBot="1">
      <c r="A10" s="58"/>
      <c r="B10" s="59"/>
      <c r="C10" s="125" t="s">
        <v>63</v>
      </c>
      <c r="D10" s="140"/>
      <c r="E10" s="141"/>
      <c r="F10" s="141"/>
      <c r="G10" s="141"/>
      <c r="H10" s="141"/>
      <c r="I10" s="142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3"/>
      <c r="AC10" s="141"/>
      <c r="AD10" s="141"/>
      <c r="AE10" s="141"/>
      <c r="AF10" s="141"/>
      <c r="AG10" s="144"/>
    </row>
    <row r="11" spans="1:33" ht="15.75" customHeight="1">
      <c r="A11" s="346" t="s">
        <v>51</v>
      </c>
      <c r="B11" s="301"/>
      <c r="C11" s="61" t="s">
        <v>52</v>
      </c>
      <c r="D11" s="1084"/>
      <c r="E11" s="1085"/>
      <c r="F11" s="1085"/>
      <c r="G11" s="1085"/>
      <c r="H11" s="1085"/>
      <c r="I11" s="1085"/>
      <c r="J11" s="1085"/>
      <c r="K11" s="1085"/>
      <c r="L11" s="1085"/>
      <c r="M11" s="1085"/>
      <c r="N11" s="1085"/>
      <c r="O11" s="1085"/>
      <c r="P11" s="1085"/>
      <c r="Q11" s="1085"/>
      <c r="R11" s="1085"/>
      <c r="S11" s="1085"/>
      <c r="T11" s="1085"/>
      <c r="U11" s="1085"/>
      <c r="V11" s="1085"/>
      <c r="W11" s="1085"/>
      <c r="X11" s="1085"/>
      <c r="Y11" s="1085"/>
      <c r="Z11" s="1085"/>
      <c r="AA11" s="1085"/>
      <c r="AB11" s="1085"/>
      <c r="AC11" s="1085"/>
      <c r="AD11" s="1085"/>
      <c r="AE11" s="1085"/>
      <c r="AF11" s="1085"/>
      <c r="AG11" s="1086"/>
    </row>
    <row r="12" spans="1:33" ht="15.75" customHeight="1">
      <c r="A12" s="293"/>
      <c r="B12" s="301"/>
      <c r="C12" s="277" t="s">
        <v>129</v>
      </c>
      <c r="D12" s="1087"/>
      <c r="E12" s="1088"/>
      <c r="F12" s="1088"/>
      <c r="G12" s="1088"/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8"/>
      <c r="S12" s="1088"/>
      <c r="T12" s="1088"/>
      <c r="U12" s="1088"/>
      <c r="V12" s="1088"/>
      <c r="W12" s="1088"/>
      <c r="X12" s="1088"/>
      <c r="Y12" s="1088"/>
      <c r="Z12" s="1088"/>
      <c r="AA12" s="1088"/>
      <c r="AB12" s="1088"/>
      <c r="AC12" s="1088"/>
      <c r="AD12" s="1088"/>
      <c r="AE12" s="1088"/>
      <c r="AF12" s="1088"/>
      <c r="AG12" s="1089"/>
    </row>
    <row r="13" spans="1:34" ht="15.75" customHeight="1">
      <c r="A13" s="531" t="s">
        <v>465</v>
      </c>
      <c r="B13" s="546" t="s">
        <v>23</v>
      </c>
      <c r="C13" s="583" t="s">
        <v>461</v>
      </c>
      <c r="D13" s="9"/>
      <c r="E13" s="126"/>
      <c r="F13" s="10"/>
      <c r="G13" s="126"/>
      <c r="H13" s="10"/>
      <c r="I13" s="11"/>
      <c r="J13" s="548">
        <v>2</v>
      </c>
      <c r="K13" s="507">
        <v>34</v>
      </c>
      <c r="L13" s="508">
        <v>2</v>
      </c>
      <c r="M13" s="507">
        <v>26</v>
      </c>
      <c r="N13" s="508">
        <v>6</v>
      </c>
      <c r="O13" s="510" t="s">
        <v>21</v>
      </c>
      <c r="P13" s="9"/>
      <c r="Q13" s="126"/>
      <c r="R13" s="10"/>
      <c r="S13" s="126"/>
      <c r="T13" s="10"/>
      <c r="U13" s="11"/>
      <c r="V13" s="9"/>
      <c r="W13" s="126"/>
      <c r="X13" s="10"/>
      <c r="Y13" s="126"/>
      <c r="Z13" s="10"/>
      <c r="AA13" s="62"/>
      <c r="AB13" s="516">
        <f>SUM(D13,J13,P13,V13)</f>
        <v>2</v>
      </c>
      <c r="AC13" s="513">
        <f>SUM(E13,K13,Q13,W13)</f>
        <v>34</v>
      </c>
      <c r="AD13" s="517">
        <f>SUM(F13,L13,R13,X13)</f>
        <v>2</v>
      </c>
      <c r="AE13" s="126">
        <f aca="true" t="shared" si="0" ref="AE13:AF17">SUM(A13,G13,M13,S13,Y13)</f>
        <v>26</v>
      </c>
      <c r="AF13" s="254">
        <f>SUM(B13,H13,N13,T13,Z13)</f>
        <v>6</v>
      </c>
      <c r="AG13" s="127">
        <f aca="true" t="shared" si="1" ref="AG13:AG19">SUM(AB13,AD13)</f>
        <v>4</v>
      </c>
      <c r="AH13" s="130"/>
    </row>
    <row r="14" spans="1:34" ht="15.75" customHeight="1">
      <c r="A14" s="531" t="s">
        <v>466</v>
      </c>
      <c r="B14" s="546" t="s">
        <v>23</v>
      </c>
      <c r="C14" s="583" t="s">
        <v>462</v>
      </c>
      <c r="D14" s="9"/>
      <c r="E14" s="126"/>
      <c r="F14" s="10"/>
      <c r="G14" s="126"/>
      <c r="H14" s="10"/>
      <c r="I14" s="11"/>
      <c r="J14" s="548">
        <v>2</v>
      </c>
      <c r="K14" s="507">
        <v>30</v>
      </c>
      <c r="L14" s="508">
        <v>3</v>
      </c>
      <c r="M14" s="507">
        <v>45</v>
      </c>
      <c r="N14" s="508">
        <v>8</v>
      </c>
      <c r="O14" s="510" t="s">
        <v>21</v>
      </c>
      <c r="P14" s="9"/>
      <c r="Q14" s="126"/>
      <c r="R14" s="10"/>
      <c r="S14" s="126"/>
      <c r="T14" s="10"/>
      <c r="U14" s="11"/>
      <c r="V14" s="9"/>
      <c r="W14" s="126"/>
      <c r="X14" s="10"/>
      <c r="Y14" s="126"/>
      <c r="Z14" s="10"/>
      <c r="AA14" s="62"/>
      <c r="AB14" s="516">
        <f aca="true" t="shared" si="2" ref="AB14:AD17">SUM(D14,J14,P14,V14)</f>
        <v>2</v>
      </c>
      <c r="AC14" s="513">
        <f t="shared" si="2"/>
        <v>30</v>
      </c>
      <c r="AD14" s="517">
        <f t="shared" si="2"/>
        <v>3</v>
      </c>
      <c r="AE14" s="126">
        <f t="shared" si="0"/>
        <v>45</v>
      </c>
      <c r="AF14" s="254">
        <f t="shared" si="0"/>
        <v>8</v>
      </c>
      <c r="AG14" s="127">
        <f t="shared" si="1"/>
        <v>5</v>
      </c>
      <c r="AH14" s="130"/>
    </row>
    <row r="15" spans="1:34" ht="15.75" customHeight="1">
      <c r="A15" s="531" t="s">
        <v>467</v>
      </c>
      <c r="B15" s="546" t="s">
        <v>23</v>
      </c>
      <c r="C15" s="583" t="s">
        <v>463</v>
      </c>
      <c r="D15" s="9"/>
      <c r="E15" s="126"/>
      <c r="F15" s="10"/>
      <c r="G15" s="126"/>
      <c r="H15" s="10"/>
      <c r="I15" s="11"/>
      <c r="J15" s="548">
        <v>2</v>
      </c>
      <c r="K15" s="507">
        <v>28</v>
      </c>
      <c r="L15" s="508">
        <v>2</v>
      </c>
      <c r="M15" s="507">
        <v>32</v>
      </c>
      <c r="N15" s="508">
        <v>4</v>
      </c>
      <c r="O15" s="510" t="s">
        <v>21</v>
      </c>
      <c r="P15" s="9"/>
      <c r="Q15" s="126"/>
      <c r="R15" s="10"/>
      <c r="S15" s="126"/>
      <c r="T15" s="10"/>
      <c r="U15" s="11"/>
      <c r="V15" s="9"/>
      <c r="W15" s="126"/>
      <c r="X15" s="10"/>
      <c r="Y15" s="126"/>
      <c r="Z15" s="10"/>
      <c r="AA15" s="62"/>
      <c r="AB15" s="516">
        <f t="shared" si="2"/>
        <v>2</v>
      </c>
      <c r="AC15" s="513">
        <f t="shared" si="2"/>
        <v>28</v>
      </c>
      <c r="AD15" s="517">
        <f t="shared" si="2"/>
        <v>2</v>
      </c>
      <c r="AE15" s="126">
        <f t="shared" si="0"/>
        <v>32</v>
      </c>
      <c r="AF15" s="254">
        <f t="shared" si="0"/>
        <v>4</v>
      </c>
      <c r="AG15" s="127">
        <f t="shared" si="1"/>
        <v>4</v>
      </c>
      <c r="AH15" s="130"/>
    </row>
    <row r="16" spans="1:34" ht="15.75" customHeight="1">
      <c r="A16" s="531" t="s">
        <v>468</v>
      </c>
      <c r="B16" s="546" t="s">
        <v>23</v>
      </c>
      <c r="C16" s="583" t="s">
        <v>464</v>
      </c>
      <c r="D16" s="9"/>
      <c r="E16" s="126"/>
      <c r="F16" s="10"/>
      <c r="G16" s="126"/>
      <c r="H16" s="10"/>
      <c r="I16" s="11"/>
      <c r="J16" s="548">
        <v>2</v>
      </c>
      <c r="K16" s="507">
        <v>30</v>
      </c>
      <c r="L16" s="508">
        <v>1</v>
      </c>
      <c r="M16" s="507">
        <v>15</v>
      </c>
      <c r="N16" s="508">
        <v>6</v>
      </c>
      <c r="O16" s="510" t="s">
        <v>21</v>
      </c>
      <c r="P16" s="9"/>
      <c r="Q16" s="126"/>
      <c r="R16" s="10"/>
      <c r="S16" s="126"/>
      <c r="T16" s="10"/>
      <c r="U16" s="11"/>
      <c r="V16" s="9"/>
      <c r="W16" s="126"/>
      <c r="X16" s="10"/>
      <c r="Y16" s="126"/>
      <c r="Z16" s="10"/>
      <c r="AA16" s="62"/>
      <c r="AB16" s="516">
        <f t="shared" si="2"/>
        <v>2</v>
      </c>
      <c r="AC16" s="513">
        <f t="shared" si="2"/>
        <v>30</v>
      </c>
      <c r="AD16" s="517">
        <f t="shared" si="2"/>
        <v>1</v>
      </c>
      <c r="AE16" s="126">
        <f t="shared" si="0"/>
        <v>15</v>
      </c>
      <c r="AF16" s="254">
        <f t="shared" si="0"/>
        <v>6</v>
      </c>
      <c r="AG16" s="127">
        <f t="shared" si="1"/>
        <v>3</v>
      </c>
      <c r="AH16" s="130"/>
    </row>
    <row r="17" spans="1:33" ht="15.75" customHeight="1">
      <c r="A17" s="171"/>
      <c r="B17" s="312" t="s">
        <v>22</v>
      </c>
      <c r="C17" s="547" t="s">
        <v>327</v>
      </c>
      <c r="D17" s="513"/>
      <c r="E17" s="513"/>
      <c r="F17" s="513"/>
      <c r="G17" s="513"/>
      <c r="H17" s="513"/>
      <c r="I17" s="513"/>
      <c r="J17" s="548">
        <v>1</v>
      </c>
      <c r="K17" s="507">
        <v>15</v>
      </c>
      <c r="L17" s="508">
        <v>1</v>
      </c>
      <c r="M17" s="507">
        <v>15</v>
      </c>
      <c r="N17" s="508">
        <v>3</v>
      </c>
      <c r="O17" s="510" t="s">
        <v>18</v>
      </c>
      <c r="P17" s="519"/>
      <c r="Q17" s="513"/>
      <c r="R17" s="519"/>
      <c r="S17" s="519"/>
      <c r="T17" s="519"/>
      <c r="U17" s="539"/>
      <c r="V17" s="9"/>
      <c r="W17" s="126"/>
      <c r="X17" s="10"/>
      <c r="Y17" s="126"/>
      <c r="Z17" s="10"/>
      <c r="AA17" s="62"/>
      <c r="AB17" s="516">
        <f t="shared" si="2"/>
        <v>1</v>
      </c>
      <c r="AC17" s="513">
        <f>SUM(E17,K17,Q17,W17)</f>
        <v>15</v>
      </c>
      <c r="AD17" s="517">
        <f>SUM(F17,L17,R17,X17)</f>
        <v>1</v>
      </c>
      <c r="AE17" s="126">
        <f t="shared" si="0"/>
        <v>15</v>
      </c>
      <c r="AF17" s="254">
        <f>SUM(B17,H17,N17,T17,Z17)</f>
        <v>3</v>
      </c>
      <c r="AG17" s="127">
        <f t="shared" si="1"/>
        <v>2</v>
      </c>
    </row>
    <row r="18" spans="1:33" ht="15.75" customHeight="1" thickBot="1">
      <c r="A18" s="551" t="s">
        <v>384</v>
      </c>
      <c r="B18" s="312" t="s">
        <v>23</v>
      </c>
      <c r="C18" s="311" t="s">
        <v>166</v>
      </c>
      <c r="D18" s="9"/>
      <c r="E18" s="126"/>
      <c r="F18" s="10"/>
      <c r="G18" s="126"/>
      <c r="H18" s="10"/>
      <c r="I18" s="11"/>
      <c r="J18" s="548">
        <v>0</v>
      </c>
      <c r="K18" s="507">
        <v>0</v>
      </c>
      <c r="L18" s="508">
        <v>2</v>
      </c>
      <c r="M18" s="507">
        <v>30</v>
      </c>
      <c r="N18" s="508">
        <v>3</v>
      </c>
      <c r="O18" s="510" t="s">
        <v>18</v>
      </c>
      <c r="P18" s="9"/>
      <c r="Q18" s="126"/>
      <c r="R18" s="10"/>
      <c r="S18" s="126"/>
      <c r="T18" s="10"/>
      <c r="U18" s="11"/>
      <c r="V18" s="9"/>
      <c r="W18" s="126"/>
      <c r="X18" s="10"/>
      <c r="Y18" s="126"/>
      <c r="Z18" s="10"/>
      <c r="AA18" s="62"/>
      <c r="AB18" s="156">
        <f>SUM(D18,J18,P18,V18)</f>
        <v>0</v>
      </c>
      <c r="AC18" s="126">
        <f>SUM(E18,K18,Q18,W18)</f>
        <v>0</v>
      </c>
      <c r="AD18" s="254">
        <f>SUM(F18,L18,R18,X18)</f>
        <v>2</v>
      </c>
      <c r="AE18" s="126">
        <f>SUM(A18,G18,M18,S18,Y18)</f>
        <v>30</v>
      </c>
      <c r="AF18" s="254">
        <f>SUM(B18,H18,N18,T18,Z18)</f>
        <v>3</v>
      </c>
      <c r="AG18" s="127">
        <f t="shared" si="1"/>
        <v>2</v>
      </c>
    </row>
    <row r="19" spans="1:33" ht="17.25" thickBot="1">
      <c r="A19" s="533"/>
      <c r="B19" s="302"/>
      <c r="C19" s="278" t="s">
        <v>219</v>
      </c>
      <c r="D19" s="256">
        <f>SUM(D12:D18)</f>
        <v>0</v>
      </c>
      <c r="E19" s="671">
        <f>SUM(E12:E18)</f>
        <v>0</v>
      </c>
      <c r="F19" s="671">
        <f>SUM(F12:F18)</f>
        <v>0</v>
      </c>
      <c r="G19" s="671">
        <f>SUM(G12:G18)</f>
        <v>0</v>
      </c>
      <c r="H19" s="672">
        <f>SUM(H12:H18)</f>
        <v>0</v>
      </c>
      <c r="I19" s="674">
        <f>SUM(D19,F19)</f>
        <v>0</v>
      </c>
      <c r="J19" s="673">
        <f>SUM(J12:J18)</f>
        <v>9</v>
      </c>
      <c r="K19" s="671">
        <f>SUM(K12:K18)</f>
        <v>137</v>
      </c>
      <c r="L19" s="671">
        <f>SUM(L12:L18)</f>
        <v>11</v>
      </c>
      <c r="M19" s="671">
        <f>SUM(M12:M18)</f>
        <v>163</v>
      </c>
      <c r="N19" s="672">
        <f>SUM(N13:N18)</f>
        <v>30</v>
      </c>
      <c r="O19" s="674">
        <f>SUM(J19,L19)</f>
        <v>20</v>
      </c>
      <c r="P19" s="673">
        <f aca="true" t="shared" si="3" ref="P19:Z19">SUM(P12:P18)</f>
        <v>0</v>
      </c>
      <c r="Q19" s="673">
        <f t="shared" si="3"/>
        <v>0</v>
      </c>
      <c r="R19" s="671">
        <f t="shared" si="3"/>
        <v>0</v>
      </c>
      <c r="S19" s="671">
        <f t="shared" si="3"/>
        <v>0</v>
      </c>
      <c r="T19" s="671">
        <f t="shared" si="3"/>
        <v>0</v>
      </c>
      <c r="U19" s="672">
        <f t="shared" si="3"/>
        <v>0</v>
      </c>
      <c r="V19" s="673">
        <f t="shared" si="3"/>
        <v>0</v>
      </c>
      <c r="W19" s="673">
        <f t="shared" si="3"/>
        <v>0</v>
      </c>
      <c r="X19" s="671">
        <f t="shared" si="3"/>
        <v>0</v>
      </c>
      <c r="Y19" s="671">
        <f t="shared" si="3"/>
        <v>0</v>
      </c>
      <c r="Z19" s="672">
        <f t="shared" si="3"/>
        <v>0</v>
      </c>
      <c r="AA19" s="674">
        <f>SUM(V19,X19)</f>
        <v>0</v>
      </c>
      <c r="AB19" s="673">
        <f>SUM(AB12:AB18)</f>
        <v>9</v>
      </c>
      <c r="AC19" s="671">
        <f>SUM(AC12:AC18)</f>
        <v>137</v>
      </c>
      <c r="AD19" s="671">
        <f>SUM(AD12:AD18)</f>
        <v>11</v>
      </c>
      <c r="AE19" s="671">
        <f>SUM(AE12:AE18)</f>
        <v>163</v>
      </c>
      <c r="AF19" s="672">
        <f>SUM(AF12:AF18)</f>
        <v>30</v>
      </c>
      <c r="AG19" s="674">
        <f t="shared" si="1"/>
        <v>20</v>
      </c>
    </row>
    <row r="20" spans="1:33" ht="17.25">
      <c r="A20" s="523" t="s">
        <v>8</v>
      </c>
      <c r="B20" s="303"/>
      <c r="C20" s="61" t="s">
        <v>53</v>
      </c>
      <c r="D20" s="1038"/>
      <c r="E20" s="1113"/>
      <c r="F20" s="1113"/>
      <c r="G20" s="1113"/>
      <c r="H20" s="1113"/>
      <c r="I20" s="1113"/>
      <c r="J20" s="1113"/>
      <c r="K20" s="1113"/>
      <c r="L20" s="1113"/>
      <c r="M20" s="1113"/>
      <c r="N20" s="1113"/>
      <c r="O20" s="1113"/>
      <c r="P20" s="1113"/>
      <c r="Q20" s="1113"/>
      <c r="R20" s="1113"/>
      <c r="S20" s="1113"/>
      <c r="T20" s="1113"/>
      <c r="U20" s="1113"/>
      <c r="V20" s="1113"/>
      <c r="W20" s="1113"/>
      <c r="X20" s="1113"/>
      <c r="Y20" s="1113"/>
      <c r="Z20" s="1113"/>
      <c r="AA20" s="1113"/>
      <c r="AB20" s="1113"/>
      <c r="AC20" s="1113"/>
      <c r="AD20" s="1113"/>
      <c r="AE20" s="1113"/>
      <c r="AF20" s="1113"/>
      <c r="AG20" s="1116"/>
    </row>
    <row r="21" spans="1:33" ht="17.25">
      <c r="A21" s="582" t="s">
        <v>543</v>
      </c>
      <c r="B21" s="801" t="s">
        <v>23</v>
      </c>
      <c r="C21" s="565" t="s">
        <v>544</v>
      </c>
      <c r="D21" s="506"/>
      <c r="E21" s="507"/>
      <c r="F21" s="508"/>
      <c r="G21" s="507"/>
      <c r="H21" s="509"/>
      <c r="I21" s="510"/>
      <c r="J21" s="506"/>
      <c r="K21" s="507"/>
      <c r="L21" s="509"/>
      <c r="M21" s="507"/>
      <c r="N21" s="509"/>
      <c r="O21" s="510"/>
      <c r="P21" s="506">
        <v>1</v>
      </c>
      <c r="Q21" s="507">
        <v>20</v>
      </c>
      <c r="R21" s="509">
        <v>2</v>
      </c>
      <c r="S21" s="507">
        <v>25</v>
      </c>
      <c r="T21" s="509">
        <v>5</v>
      </c>
      <c r="U21" s="510" t="s">
        <v>18</v>
      </c>
      <c r="V21" s="512"/>
      <c r="W21" s="513"/>
      <c r="X21" s="514"/>
      <c r="Y21" s="513"/>
      <c r="Z21" s="514"/>
      <c r="AA21" s="515"/>
      <c r="AB21" s="516">
        <f>SUM(D21,J21,P21,V21)</f>
        <v>1</v>
      </c>
      <c r="AC21" s="513">
        <f>SUM(E21,K21,Q21,W21)</f>
        <v>20</v>
      </c>
      <c r="AD21" s="517">
        <f>SUM(F21,L21,R21,X21)</f>
        <v>2</v>
      </c>
      <c r="AE21" s="513">
        <f>SUM(A17,G21,M21,S21,Y21)</f>
        <v>25</v>
      </c>
      <c r="AF21" s="517">
        <f>SUM(B21,H21,N21,T21,Z21)</f>
        <v>5</v>
      </c>
      <c r="AG21" s="550">
        <f aca="true" t="shared" si="4" ref="AG21:AG30">SUM(AB21,AD21)</f>
        <v>3</v>
      </c>
    </row>
    <row r="22" spans="1:33" ht="15.75" customHeight="1">
      <c r="A22" s="582" t="s">
        <v>546</v>
      </c>
      <c r="B22" s="801" t="s">
        <v>23</v>
      </c>
      <c r="C22" s="565" t="s">
        <v>545</v>
      </c>
      <c r="D22" s="506"/>
      <c r="E22" s="507"/>
      <c r="F22" s="508"/>
      <c r="G22" s="507"/>
      <c r="H22" s="509"/>
      <c r="I22" s="510"/>
      <c r="J22" s="506"/>
      <c r="K22" s="507"/>
      <c r="L22" s="509"/>
      <c r="M22" s="507"/>
      <c r="N22" s="509"/>
      <c r="O22" s="510"/>
      <c r="P22" s="506">
        <v>1</v>
      </c>
      <c r="Q22" s="507">
        <v>14</v>
      </c>
      <c r="R22" s="509">
        <v>1</v>
      </c>
      <c r="S22" s="507">
        <v>16</v>
      </c>
      <c r="T22" s="509">
        <v>2</v>
      </c>
      <c r="U22" s="510" t="s">
        <v>18</v>
      </c>
      <c r="V22" s="512"/>
      <c r="W22" s="513"/>
      <c r="X22" s="514"/>
      <c r="Y22" s="513"/>
      <c r="Z22" s="514"/>
      <c r="AA22" s="515"/>
      <c r="AB22" s="516">
        <f aca="true" t="shared" si="5" ref="AB22:AD30">SUM(D22,J22,P22,V22)</f>
        <v>1</v>
      </c>
      <c r="AC22" s="513">
        <f t="shared" si="5"/>
        <v>14</v>
      </c>
      <c r="AD22" s="517">
        <f t="shared" si="5"/>
        <v>1</v>
      </c>
      <c r="AE22" s="513">
        <f>SUM(A18,G22,M22,S22,Y22)</f>
        <v>16</v>
      </c>
      <c r="AF22" s="517">
        <f aca="true" t="shared" si="6" ref="AF22:AF30">SUM(B22,H22,N22,T22,Z22)</f>
        <v>2</v>
      </c>
      <c r="AG22" s="550">
        <f t="shared" si="4"/>
        <v>2</v>
      </c>
    </row>
    <row r="23" spans="1:33" ht="15.75" customHeight="1">
      <c r="A23" s="582" t="s">
        <v>547</v>
      </c>
      <c r="B23" s="801" t="s">
        <v>23</v>
      </c>
      <c r="C23" s="565" t="s">
        <v>548</v>
      </c>
      <c r="D23" s="506"/>
      <c r="E23" s="507"/>
      <c r="F23" s="508"/>
      <c r="G23" s="507"/>
      <c r="H23" s="509"/>
      <c r="I23" s="510"/>
      <c r="J23" s="506"/>
      <c r="K23" s="507"/>
      <c r="L23" s="509"/>
      <c r="M23" s="507"/>
      <c r="N23" s="509"/>
      <c r="O23" s="510"/>
      <c r="P23" s="506">
        <v>2</v>
      </c>
      <c r="Q23" s="507">
        <v>30</v>
      </c>
      <c r="R23" s="509">
        <v>2</v>
      </c>
      <c r="S23" s="507">
        <v>30</v>
      </c>
      <c r="T23" s="509">
        <v>6</v>
      </c>
      <c r="U23" s="510" t="s">
        <v>17</v>
      </c>
      <c r="V23" s="512"/>
      <c r="W23" s="513"/>
      <c r="X23" s="514"/>
      <c r="Y23" s="513"/>
      <c r="Z23" s="514"/>
      <c r="AA23" s="515"/>
      <c r="AB23" s="516">
        <f t="shared" si="5"/>
        <v>2</v>
      </c>
      <c r="AC23" s="513">
        <f t="shared" si="5"/>
        <v>30</v>
      </c>
      <c r="AD23" s="517">
        <f t="shared" si="5"/>
        <v>2</v>
      </c>
      <c r="AE23" s="513">
        <f>SUM(A19,G23,M23,S23,Y23)</f>
        <v>30</v>
      </c>
      <c r="AF23" s="517">
        <f t="shared" si="6"/>
        <v>6</v>
      </c>
      <c r="AG23" s="550">
        <f t="shared" si="4"/>
        <v>4</v>
      </c>
    </row>
    <row r="24" spans="1:33" ht="15.75" customHeight="1">
      <c r="A24" s="582" t="s">
        <v>549</v>
      </c>
      <c r="B24" s="801" t="s">
        <v>23</v>
      </c>
      <c r="C24" s="565" t="s">
        <v>550</v>
      </c>
      <c r="D24" s="506"/>
      <c r="E24" s="507"/>
      <c r="F24" s="508"/>
      <c r="G24" s="507"/>
      <c r="H24" s="509"/>
      <c r="I24" s="510"/>
      <c r="J24" s="506"/>
      <c r="K24" s="507"/>
      <c r="L24" s="509"/>
      <c r="M24" s="507"/>
      <c r="N24" s="509"/>
      <c r="O24" s="510"/>
      <c r="P24" s="506">
        <v>1</v>
      </c>
      <c r="Q24" s="507">
        <v>20</v>
      </c>
      <c r="R24" s="509">
        <v>3</v>
      </c>
      <c r="S24" s="507">
        <v>40</v>
      </c>
      <c r="T24" s="509">
        <v>5</v>
      </c>
      <c r="U24" s="510" t="s">
        <v>18</v>
      </c>
      <c r="V24" s="512"/>
      <c r="W24" s="513"/>
      <c r="X24" s="514"/>
      <c r="Y24" s="513"/>
      <c r="Z24" s="514"/>
      <c r="AA24" s="515"/>
      <c r="AB24" s="516">
        <f t="shared" si="5"/>
        <v>1</v>
      </c>
      <c r="AC24" s="513">
        <f t="shared" si="5"/>
        <v>20</v>
      </c>
      <c r="AD24" s="517">
        <f t="shared" si="5"/>
        <v>3</v>
      </c>
      <c r="AE24" s="513">
        <f>SUM(A20,G24,M24,S24,Y24)</f>
        <v>40</v>
      </c>
      <c r="AF24" s="517">
        <f t="shared" si="6"/>
        <v>5</v>
      </c>
      <c r="AG24" s="550">
        <f t="shared" si="4"/>
        <v>4</v>
      </c>
    </row>
    <row r="25" spans="1:33" ht="15.75" customHeight="1">
      <c r="A25" s="582" t="s">
        <v>551</v>
      </c>
      <c r="B25" s="801" t="s">
        <v>23</v>
      </c>
      <c r="C25" s="565" t="s">
        <v>552</v>
      </c>
      <c r="D25" s="506"/>
      <c r="E25" s="507"/>
      <c r="F25" s="508"/>
      <c r="G25" s="507"/>
      <c r="H25" s="509"/>
      <c r="I25" s="510"/>
      <c r="J25" s="506"/>
      <c r="K25" s="507"/>
      <c r="L25" s="509"/>
      <c r="M25" s="507"/>
      <c r="N25" s="509"/>
      <c r="O25" s="510"/>
      <c r="P25" s="506">
        <v>3</v>
      </c>
      <c r="Q25" s="507">
        <v>50</v>
      </c>
      <c r="R25" s="509">
        <v>4</v>
      </c>
      <c r="S25" s="507">
        <v>55</v>
      </c>
      <c r="T25" s="509">
        <v>9</v>
      </c>
      <c r="U25" s="510" t="s">
        <v>416</v>
      </c>
      <c r="V25" s="512"/>
      <c r="W25" s="513"/>
      <c r="X25" s="514"/>
      <c r="Y25" s="513"/>
      <c r="Z25" s="514"/>
      <c r="AA25" s="515"/>
      <c r="AB25" s="516">
        <f t="shared" si="5"/>
        <v>3</v>
      </c>
      <c r="AC25" s="513">
        <f t="shared" si="5"/>
        <v>50</v>
      </c>
      <c r="AD25" s="517">
        <f t="shared" si="5"/>
        <v>4</v>
      </c>
      <c r="AE25" s="513">
        <f>SUM(A21,G25,M25,S25,Y25)</f>
        <v>55</v>
      </c>
      <c r="AF25" s="517">
        <f t="shared" si="6"/>
        <v>9</v>
      </c>
      <c r="AG25" s="550">
        <f t="shared" si="4"/>
        <v>7</v>
      </c>
    </row>
    <row r="26" spans="1:33" ht="15.75" customHeight="1">
      <c r="A26" s="531"/>
      <c r="B26" s="801" t="s">
        <v>22</v>
      </c>
      <c r="C26" s="564" t="s">
        <v>327</v>
      </c>
      <c r="D26" s="506"/>
      <c r="E26" s="507"/>
      <c r="F26" s="508"/>
      <c r="G26" s="507"/>
      <c r="H26" s="509"/>
      <c r="I26" s="510"/>
      <c r="J26" s="506"/>
      <c r="K26" s="507"/>
      <c r="L26" s="509"/>
      <c r="M26" s="507"/>
      <c r="N26" s="509"/>
      <c r="O26" s="510"/>
      <c r="P26" s="512">
        <v>1</v>
      </c>
      <c r="Q26" s="513">
        <v>15</v>
      </c>
      <c r="R26" s="514">
        <v>1</v>
      </c>
      <c r="S26" s="513">
        <v>15</v>
      </c>
      <c r="T26" s="514">
        <v>3</v>
      </c>
      <c r="U26" s="539" t="s">
        <v>18</v>
      </c>
      <c r="V26" s="512"/>
      <c r="W26" s="513"/>
      <c r="X26" s="514"/>
      <c r="Y26" s="513"/>
      <c r="Z26" s="514"/>
      <c r="AA26" s="515"/>
      <c r="AB26" s="516">
        <f t="shared" si="5"/>
        <v>1</v>
      </c>
      <c r="AC26" s="535">
        <f t="shared" si="5"/>
        <v>15</v>
      </c>
      <c r="AD26" s="573">
        <f t="shared" si="5"/>
        <v>1</v>
      </c>
      <c r="AE26" s="535">
        <f>SUM(A26,G26,M26,S26,Y26)</f>
        <v>15</v>
      </c>
      <c r="AF26" s="573">
        <f t="shared" si="6"/>
        <v>3</v>
      </c>
      <c r="AG26" s="550">
        <f t="shared" si="4"/>
        <v>2</v>
      </c>
    </row>
    <row r="27" spans="1:33" ht="15.75" customHeight="1">
      <c r="A27" s="582" t="s">
        <v>530</v>
      </c>
      <c r="B27" s="801" t="s">
        <v>23</v>
      </c>
      <c r="C27" s="565" t="s">
        <v>396</v>
      </c>
      <c r="D27" s="506"/>
      <c r="E27" s="507"/>
      <c r="F27" s="508"/>
      <c r="G27" s="507"/>
      <c r="H27" s="509"/>
      <c r="I27" s="510"/>
      <c r="J27" s="506"/>
      <c r="K27" s="507"/>
      <c r="L27" s="509"/>
      <c r="M27" s="507"/>
      <c r="N27" s="509"/>
      <c r="O27" s="510"/>
      <c r="P27" s="506"/>
      <c r="Q27" s="507"/>
      <c r="R27" s="509"/>
      <c r="S27" s="507"/>
      <c r="T27" s="509"/>
      <c r="U27" s="510"/>
      <c r="V27" s="512">
        <v>1</v>
      </c>
      <c r="W27" s="513">
        <v>12</v>
      </c>
      <c r="X27" s="514">
        <v>1</v>
      </c>
      <c r="Y27" s="513">
        <v>18</v>
      </c>
      <c r="Z27" s="514">
        <v>2</v>
      </c>
      <c r="AA27" s="515" t="s">
        <v>18</v>
      </c>
      <c r="AB27" s="516">
        <f>SUM(D27,J27,P27,V27)</f>
        <v>1</v>
      </c>
      <c r="AC27" s="513">
        <f>SUM(E27,K27,Q27,W27)</f>
        <v>12</v>
      </c>
      <c r="AD27" s="517">
        <f>SUM(F27,L27,R27,X27)</f>
        <v>1</v>
      </c>
      <c r="AE27" s="513">
        <f>SUM(A27,G27,M27,S27,Y27)</f>
        <v>18</v>
      </c>
      <c r="AF27" s="517">
        <f>SUM(B27,H27,N27,T27,Z27)</f>
        <v>2</v>
      </c>
      <c r="AG27" s="550">
        <f>SUM(AB27,AD27)</f>
        <v>2</v>
      </c>
    </row>
    <row r="28" spans="1:33" ht="17.25">
      <c r="A28" s="582" t="s">
        <v>531</v>
      </c>
      <c r="B28" s="801" t="s">
        <v>23</v>
      </c>
      <c r="C28" s="565" t="s">
        <v>532</v>
      </c>
      <c r="D28" s="506"/>
      <c r="E28" s="507"/>
      <c r="F28" s="508"/>
      <c r="G28" s="507"/>
      <c r="H28" s="509"/>
      <c r="I28" s="510"/>
      <c r="J28" s="506"/>
      <c r="K28" s="507"/>
      <c r="L28" s="509"/>
      <c r="M28" s="507"/>
      <c r="N28" s="509"/>
      <c r="O28" s="510"/>
      <c r="P28" s="506"/>
      <c r="Q28" s="507"/>
      <c r="R28" s="509"/>
      <c r="S28" s="507"/>
      <c r="T28" s="509"/>
      <c r="U28" s="510"/>
      <c r="V28" s="512">
        <v>3</v>
      </c>
      <c r="W28" s="513">
        <v>45</v>
      </c>
      <c r="X28" s="514">
        <v>3</v>
      </c>
      <c r="Y28" s="513">
        <v>45</v>
      </c>
      <c r="Z28" s="514">
        <v>6</v>
      </c>
      <c r="AA28" s="515" t="s">
        <v>60</v>
      </c>
      <c r="AB28" s="516">
        <f t="shared" si="5"/>
        <v>3</v>
      </c>
      <c r="AC28" s="513">
        <f t="shared" si="5"/>
        <v>45</v>
      </c>
      <c r="AD28" s="517">
        <f t="shared" si="5"/>
        <v>3</v>
      </c>
      <c r="AE28" s="513">
        <f>SUM(A23,G28,M28,S28,Y28)</f>
        <v>45</v>
      </c>
      <c r="AF28" s="517">
        <f t="shared" si="6"/>
        <v>6</v>
      </c>
      <c r="AG28" s="550">
        <f t="shared" si="4"/>
        <v>6</v>
      </c>
    </row>
    <row r="29" spans="1:33" ht="15.75" customHeight="1">
      <c r="A29" s="582" t="s">
        <v>533</v>
      </c>
      <c r="B29" s="801" t="s">
        <v>23</v>
      </c>
      <c r="C29" s="565" t="s">
        <v>534</v>
      </c>
      <c r="D29" s="506"/>
      <c r="E29" s="507"/>
      <c r="F29" s="508"/>
      <c r="G29" s="507"/>
      <c r="H29" s="509"/>
      <c r="I29" s="510"/>
      <c r="J29" s="506"/>
      <c r="K29" s="507"/>
      <c r="L29" s="509"/>
      <c r="M29" s="507"/>
      <c r="N29" s="509"/>
      <c r="O29" s="510"/>
      <c r="P29" s="506"/>
      <c r="Q29" s="507"/>
      <c r="R29" s="509"/>
      <c r="S29" s="507"/>
      <c r="T29" s="509"/>
      <c r="U29" s="510"/>
      <c r="V29" s="512">
        <v>3</v>
      </c>
      <c r="W29" s="513">
        <v>50</v>
      </c>
      <c r="X29" s="514">
        <v>4</v>
      </c>
      <c r="Y29" s="513">
        <v>55</v>
      </c>
      <c r="Z29" s="514">
        <v>6</v>
      </c>
      <c r="AA29" s="515" t="s">
        <v>60</v>
      </c>
      <c r="AB29" s="516">
        <f t="shared" si="5"/>
        <v>3</v>
      </c>
      <c r="AC29" s="513">
        <f t="shared" si="5"/>
        <v>50</v>
      </c>
      <c r="AD29" s="517">
        <f t="shared" si="5"/>
        <v>4</v>
      </c>
      <c r="AE29" s="513">
        <f>SUM(A24,G29,M29,S29,Y29)</f>
        <v>55</v>
      </c>
      <c r="AF29" s="517">
        <f t="shared" si="6"/>
        <v>6</v>
      </c>
      <c r="AG29" s="550">
        <f t="shared" si="4"/>
        <v>7</v>
      </c>
    </row>
    <row r="30" spans="1:33" ht="17.25">
      <c r="A30" s="582" t="s">
        <v>536</v>
      </c>
      <c r="B30" s="801" t="s">
        <v>23</v>
      </c>
      <c r="C30" s="565" t="s">
        <v>535</v>
      </c>
      <c r="D30" s="506"/>
      <c r="E30" s="507"/>
      <c r="F30" s="508"/>
      <c r="G30" s="507"/>
      <c r="H30" s="509"/>
      <c r="I30" s="510"/>
      <c r="J30" s="506"/>
      <c r="K30" s="507"/>
      <c r="L30" s="509"/>
      <c r="M30" s="507"/>
      <c r="N30" s="509"/>
      <c r="O30" s="510"/>
      <c r="P30" s="506"/>
      <c r="Q30" s="507"/>
      <c r="R30" s="509"/>
      <c r="S30" s="507"/>
      <c r="T30" s="509"/>
      <c r="U30" s="510"/>
      <c r="V30" s="512">
        <v>1</v>
      </c>
      <c r="W30" s="513">
        <v>10</v>
      </c>
      <c r="X30" s="514">
        <v>2</v>
      </c>
      <c r="Y30" s="513">
        <v>35</v>
      </c>
      <c r="Z30" s="514">
        <v>3</v>
      </c>
      <c r="AA30" s="515" t="s">
        <v>60</v>
      </c>
      <c r="AB30" s="516">
        <f t="shared" si="5"/>
        <v>1</v>
      </c>
      <c r="AC30" s="513">
        <f t="shared" si="5"/>
        <v>10</v>
      </c>
      <c r="AD30" s="517">
        <f t="shared" si="5"/>
        <v>2</v>
      </c>
      <c r="AE30" s="513">
        <f>SUM(A26,G30,M30,S30,Y30)</f>
        <v>35</v>
      </c>
      <c r="AF30" s="517">
        <f t="shared" si="6"/>
        <v>3</v>
      </c>
      <c r="AG30" s="550">
        <f t="shared" si="4"/>
        <v>3</v>
      </c>
    </row>
    <row r="31" spans="1:33" ht="16.5">
      <c r="A31" s="531"/>
      <c r="B31" s="312" t="s">
        <v>22</v>
      </c>
      <c r="C31" s="547" t="s">
        <v>327</v>
      </c>
      <c r="D31" s="506"/>
      <c r="E31" s="507"/>
      <c r="F31" s="508"/>
      <c r="G31" s="507"/>
      <c r="H31" s="509"/>
      <c r="I31" s="510"/>
      <c r="J31" s="506"/>
      <c r="K31" s="507"/>
      <c r="L31" s="509"/>
      <c r="M31" s="507"/>
      <c r="N31" s="509"/>
      <c r="O31" s="510"/>
      <c r="P31" s="506"/>
      <c r="Q31" s="507"/>
      <c r="R31" s="509"/>
      <c r="S31" s="507"/>
      <c r="T31" s="509"/>
      <c r="U31" s="510"/>
      <c r="V31" s="512">
        <v>1</v>
      </c>
      <c r="W31" s="513">
        <v>20</v>
      </c>
      <c r="X31" s="514">
        <v>1</v>
      </c>
      <c r="Y31" s="513">
        <v>10</v>
      </c>
      <c r="Z31" s="514">
        <v>3</v>
      </c>
      <c r="AA31" s="539" t="s">
        <v>18</v>
      </c>
      <c r="AB31" s="572">
        <f aca="true" t="shared" si="7" ref="AB31:AD33">SUM(D31,J31,P31,V31)</f>
        <v>1</v>
      </c>
      <c r="AC31" s="535">
        <f t="shared" si="7"/>
        <v>20</v>
      </c>
      <c r="AD31" s="573">
        <f t="shared" si="7"/>
        <v>1</v>
      </c>
      <c r="AE31" s="535">
        <f aca="true" t="shared" si="8" ref="AE31:AF33">SUM(A31,G31,M31,S31,Y31)</f>
        <v>10</v>
      </c>
      <c r="AF31" s="573">
        <f t="shared" si="8"/>
        <v>3</v>
      </c>
      <c r="AG31" s="550">
        <f>SUM(AB31,AD31)</f>
        <v>2</v>
      </c>
    </row>
    <row r="32" spans="1:33" ht="15.75" customHeight="1">
      <c r="A32" s="582" t="s">
        <v>380</v>
      </c>
      <c r="B32" s="312" t="s">
        <v>23</v>
      </c>
      <c r="C32" s="565" t="s">
        <v>383</v>
      </c>
      <c r="D32" s="506"/>
      <c r="E32" s="507"/>
      <c r="F32" s="508"/>
      <c r="G32" s="507"/>
      <c r="H32" s="509"/>
      <c r="I32" s="510"/>
      <c r="J32" s="506"/>
      <c r="K32" s="507"/>
      <c r="L32" s="509"/>
      <c r="M32" s="507"/>
      <c r="N32" s="509"/>
      <c r="O32" s="510"/>
      <c r="P32" s="506"/>
      <c r="Q32" s="507"/>
      <c r="R32" s="509"/>
      <c r="S32" s="507"/>
      <c r="T32" s="509"/>
      <c r="U32" s="510"/>
      <c r="V32" s="512">
        <v>0</v>
      </c>
      <c r="W32" s="513">
        <v>0</v>
      </c>
      <c r="X32" s="514"/>
      <c r="Y32" s="513">
        <f>IF(X32*15=0,"",X32*15)</f>
      </c>
      <c r="Z32" s="514">
        <v>0</v>
      </c>
      <c r="AA32" s="515" t="s">
        <v>58</v>
      </c>
      <c r="AB32" s="516">
        <f t="shared" si="7"/>
        <v>0</v>
      </c>
      <c r="AC32" s="513">
        <f t="shared" si="7"/>
        <v>0</v>
      </c>
      <c r="AD32" s="517">
        <f t="shared" si="7"/>
        <v>0</v>
      </c>
      <c r="AE32" s="513">
        <f t="shared" si="8"/>
        <v>0</v>
      </c>
      <c r="AF32" s="517">
        <f t="shared" si="8"/>
        <v>0</v>
      </c>
      <c r="AG32" s="550">
        <f>SUM(AB32,AD32)</f>
        <v>0</v>
      </c>
    </row>
    <row r="33" spans="1:33" ht="15.75" customHeight="1" thickBot="1">
      <c r="A33" s="582" t="s">
        <v>381</v>
      </c>
      <c r="B33" s="312" t="s">
        <v>23</v>
      </c>
      <c r="C33" s="567" t="s">
        <v>382</v>
      </c>
      <c r="D33" s="506"/>
      <c r="E33" s="507"/>
      <c r="F33" s="508"/>
      <c r="G33" s="507"/>
      <c r="H33" s="509"/>
      <c r="I33" s="510"/>
      <c r="J33" s="506"/>
      <c r="K33" s="507"/>
      <c r="L33" s="509"/>
      <c r="M33" s="507"/>
      <c r="N33" s="509"/>
      <c r="O33" s="510"/>
      <c r="P33" s="506"/>
      <c r="Q33" s="507"/>
      <c r="R33" s="509"/>
      <c r="S33" s="507"/>
      <c r="T33" s="509"/>
      <c r="U33" s="510"/>
      <c r="V33" s="512">
        <v>2</v>
      </c>
      <c r="W33" s="513">
        <v>30</v>
      </c>
      <c r="X33" s="514"/>
      <c r="Y33" s="513">
        <f>IF(X33*15=0,"",X33*15)</f>
      </c>
      <c r="Z33" s="514">
        <v>10</v>
      </c>
      <c r="AA33" s="515" t="s">
        <v>488</v>
      </c>
      <c r="AB33" s="516">
        <f t="shared" si="7"/>
        <v>2</v>
      </c>
      <c r="AC33" s="513">
        <f t="shared" si="7"/>
        <v>30</v>
      </c>
      <c r="AD33" s="517">
        <f t="shared" si="7"/>
        <v>0</v>
      </c>
      <c r="AE33" s="513">
        <f>SUM(A33,G33,M33,S33,Y33)</f>
        <v>0</v>
      </c>
      <c r="AF33" s="517">
        <f t="shared" si="8"/>
        <v>10</v>
      </c>
      <c r="AG33" s="550">
        <f>SUM(AB33,AD33)</f>
        <v>2</v>
      </c>
    </row>
    <row r="34" spans="1:33" ht="15.75" customHeight="1" thickBot="1">
      <c r="A34" s="316"/>
      <c r="B34" s="302"/>
      <c r="C34" s="278" t="s">
        <v>54</v>
      </c>
      <c r="D34" s="136">
        <f>SUM(D21:D33)</f>
        <v>0</v>
      </c>
      <c r="E34" s="498">
        <f>SUM(E21:E33)</f>
        <v>0</v>
      </c>
      <c r="F34" s="498">
        <f>SUM(F21:F33)</f>
        <v>0</v>
      </c>
      <c r="G34" s="498">
        <f>SUM(G21:G33)</f>
        <v>0</v>
      </c>
      <c r="H34" s="499">
        <f>SUM(H21:H33)</f>
        <v>0</v>
      </c>
      <c r="I34" s="500">
        <f>SUM(D34,F34)</f>
        <v>0</v>
      </c>
      <c r="J34" s="501">
        <f>SUM(J21:J33)</f>
        <v>0</v>
      </c>
      <c r="K34" s="498">
        <f>SUM(K21:K33)</f>
        <v>0</v>
      </c>
      <c r="L34" s="498">
        <f>SUM(L21:L33)</f>
        <v>0</v>
      </c>
      <c r="M34" s="498">
        <f>SUM(M21:M33)</f>
        <v>0</v>
      </c>
      <c r="N34" s="502">
        <f>SUM(N21:N33)</f>
        <v>0</v>
      </c>
      <c r="O34" s="500">
        <f>SUM(J34,L34)</f>
        <v>0</v>
      </c>
      <c r="P34" s="501">
        <f>SUM(P21:P33)</f>
        <v>9</v>
      </c>
      <c r="Q34" s="498">
        <f>SUM(Q21:Q33)</f>
        <v>149</v>
      </c>
      <c r="R34" s="498">
        <f>SUM(R21:R33)</f>
        <v>13</v>
      </c>
      <c r="S34" s="498">
        <f>SUM(S21:S33)</f>
        <v>181</v>
      </c>
      <c r="T34" s="502">
        <f>SUM(T21:T33)</f>
        <v>30</v>
      </c>
      <c r="U34" s="500">
        <f>SUM(P34,R34)</f>
        <v>22</v>
      </c>
      <c r="V34" s="501">
        <f>SUM(V28:V33)</f>
        <v>10</v>
      </c>
      <c r="W34" s="498">
        <f>SUM(W27:W33)</f>
        <v>167</v>
      </c>
      <c r="X34" s="498">
        <f>SUM(X21:X33)</f>
        <v>11</v>
      </c>
      <c r="Y34" s="498">
        <f>SUM(Y27:Y33)</f>
        <v>163</v>
      </c>
      <c r="Z34" s="498">
        <f>SUM(Z27:Z33)</f>
        <v>30</v>
      </c>
      <c r="AA34" s="500">
        <f>SUM(V34,X34)</f>
        <v>21</v>
      </c>
      <c r="AB34" s="503">
        <f>SUM(AB21:AB26,AB28:AB33)</f>
        <v>19</v>
      </c>
      <c r="AC34" s="498">
        <f>SUM(AC21:AC26,AC28:AC33)</f>
        <v>304</v>
      </c>
      <c r="AD34" s="498">
        <f>SUM(AD21:AD33)</f>
        <v>24</v>
      </c>
      <c r="AE34" s="498">
        <f>SUM(AE21:AE33)</f>
        <v>344</v>
      </c>
      <c r="AF34" s="498">
        <f>SUM(AF21:AF26,AF28:AF33)</f>
        <v>58</v>
      </c>
      <c r="AG34" s="500">
        <f>SUM(AB34,AD34)</f>
        <v>43</v>
      </c>
    </row>
    <row r="35" spans="1:33" ht="15.75" customHeight="1" thickBot="1">
      <c r="A35" s="324"/>
      <c r="B35" s="304"/>
      <c r="C35" s="288" t="s">
        <v>65</v>
      </c>
      <c r="D35" s="283">
        <f aca="true" t="shared" si="9" ref="D35:AG35">SUM(D10,D19,D34)</f>
        <v>0</v>
      </c>
      <c r="E35" s="504">
        <f t="shared" si="9"/>
        <v>0</v>
      </c>
      <c r="F35" s="504">
        <f t="shared" si="9"/>
        <v>0</v>
      </c>
      <c r="G35" s="504">
        <f t="shared" si="9"/>
        <v>0</v>
      </c>
      <c r="H35" s="504">
        <f t="shared" si="9"/>
        <v>0</v>
      </c>
      <c r="I35" s="504">
        <f t="shared" si="9"/>
        <v>0</v>
      </c>
      <c r="J35" s="504">
        <f t="shared" si="9"/>
        <v>9</v>
      </c>
      <c r="K35" s="504">
        <f t="shared" si="9"/>
        <v>137</v>
      </c>
      <c r="L35" s="504">
        <f t="shared" si="9"/>
        <v>11</v>
      </c>
      <c r="M35" s="504">
        <f t="shared" si="9"/>
        <v>163</v>
      </c>
      <c r="N35" s="504">
        <f t="shared" si="9"/>
        <v>30</v>
      </c>
      <c r="O35" s="504">
        <f t="shared" si="9"/>
        <v>20</v>
      </c>
      <c r="P35" s="504">
        <f t="shared" si="9"/>
        <v>9</v>
      </c>
      <c r="Q35" s="504">
        <f t="shared" si="9"/>
        <v>149</v>
      </c>
      <c r="R35" s="504">
        <f t="shared" si="9"/>
        <v>13</v>
      </c>
      <c r="S35" s="504">
        <f t="shared" si="9"/>
        <v>181</v>
      </c>
      <c r="T35" s="504">
        <f t="shared" si="9"/>
        <v>30</v>
      </c>
      <c r="U35" s="504">
        <f t="shared" si="9"/>
        <v>22</v>
      </c>
      <c r="V35" s="504">
        <f t="shared" si="9"/>
        <v>10</v>
      </c>
      <c r="W35" s="504">
        <f t="shared" si="9"/>
        <v>167</v>
      </c>
      <c r="X35" s="504">
        <f t="shared" si="9"/>
        <v>11</v>
      </c>
      <c r="Y35" s="504">
        <f t="shared" si="9"/>
        <v>163</v>
      </c>
      <c r="Z35" s="504">
        <f t="shared" si="9"/>
        <v>30</v>
      </c>
      <c r="AA35" s="504">
        <f t="shared" si="9"/>
        <v>21</v>
      </c>
      <c r="AB35" s="504">
        <f t="shared" si="9"/>
        <v>28</v>
      </c>
      <c r="AC35" s="504">
        <f t="shared" si="9"/>
        <v>441</v>
      </c>
      <c r="AD35" s="504">
        <f t="shared" si="9"/>
        <v>35</v>
      </c>
      <c r="AE35" s="504">
        <f t="shared" si="9"/>
        <v>507</v>
      </c>
      <c r="AF35" s="504">
        <f t="shared" si="9"/>
        <v>88</v>
      </c>
      <c r="AG35" s="505">
        <f t="shared" si="9"/>
        <v>63</v>
      </c>
    </row>
    <row r="36" spans="1:33" ht="15.75" customHeight="1">
      <c r="A36" s="317" t="s">
        <v>55</v>
      </c>
      <c r="B36" s="305"/>
      <c r="C36" s="329" t="s">
        <v>25</v>
      </c>
      <c r="D36" s="1038"/>
      <c r="E36" s="1039"/>
      <c r="F36" s="1039"/>
      <c r="G36" s="1039"/>
      <c r="H36" s="1039"/>
      <c r="I36" s="1039"/>
      <c r="J36" s="1039"/>
      <c r="K36" s="1039"/>
      <c r="L36" s="1039"/>
      <c r="M36" s="1039"/>
      <c r="N36" s="1039"/>
      <c r="O36" s="1039"/>
      <c r="P36" s="1039"/>
      <c r="Q36" s="1039"/>
      <c r="R36" s="1039"/>
      <c r="S36" s="1039"/>
      <c r="T36" s="1039"/>
      <c r="U36" s="1039"/>
      <c r="V36" s="1039"/>
      <c r="W36" s="1039"/>
      <c r="X36" s="1039"/>
      <c r="Y36" s="1039"/>
      <c r="Z36" s="1039"/>
      <c r="AA36" s="1039"/>
      <c r="AB36" s="1039"/>
      <c r="AC36" s="1039"/>
      <c r="AD36" s="1039"/>
      <c r="AE36" s="1039"/>
      <c r="AF36" s="1039"/>
      <c r="AG36" s="1040"/>
    </row>
    <row r="37" spans="1:38" ht="15.75" customHeight="1">
      <c r="A37" s="524" t="s">
        <v>122</v>
      </c>
      <c r="B37" s="312" t="s">
        <v>206</v>
      </c>
      <c r="C37" s="255" t="s">
        <v>275</v>
      </c>
      <c r="D37" s="268"/>
      <c r="E37" s="269"/>
      <c r="F37" s="170"/>
      <c r="G37" s="169"/>
      <c r="H37" s="270"/>
      <c r="I37" s="800"/>
      <c r="J37" s="798"/>
      <c r="K37" s="797"/>
      <c r="L37" s="542"/>
      <c r="M37" s="513">
        <v>20</v>
      </c>
      <c r="N37" s="542"/>
      <c r="O37" s="796" t="s">
        <v>301</v>
      </c>
      <c r="P37" s="1241"/>
      <c r="Q37" s="797"/>
      <c r="R37" s="799"/>
      <c r="S37" s="797"/>
      <c r="T37" s="514"/>
      <c r="U37" s="800"/>
      <c r="V37" s="798"/>
      <c r="W37" s="797"/>
      <c r="X37" s="799"/>
      <c r="Y37" s="797"/>
      <c r="Z37" s="799"/>
      <c r="AA37" s="1240"/>
      <c r="AB37" s="516">
        <f aca="true" t="shared" si="10" ref="AB37:AD47">SUM(D37,J37,P37,V37)</f>
        <v>0</v>
      </c>
      <c r="AC37" s="513">
        <f t="shared" si="10"/>
        <v>0</v>
      </c>
      <c r="AD37" s="517">
        <f t="shared" si="10"/>
        <v>0</v>
      </c>
      <c r="AE37" s="513">
        <f aca="true" t="shared" si="11" ref="AE37:AF47">SUM(A37,G37,M37,S37,Y37)</f>
        <v>20</v>
      </c>
      <c r="AF37" s="517">
        <f t="shared" si="11"/>
        <v>0</v>
      </c>
      <c r="AG37" s="521">
        <f aca="true" t="shared" si="12" ref="AG37:AG47">SUM(AB37,AD37)</f>
        <v>0</v>
      </c>
      <c r="AJ37" s="32"/>
      <c r="AK37" s="32"/>
      <c r="AL37" s="32"/>
    </row>
    <row r="38" spans="1:38" ht="15.75" customHeight="1">
      <c r="A38" s="566" t="s">
        <v>449</v>
      </c>
      <c r="B38" s="312" t="s">
        <v>207</v>
      </c>
      <c r="C38" s="255" t="s">
        <v>276</v>
      </c>
      <c r="D38" s="268"/>
      <c r="E38" s="269"/>
      <c r="F38" s="170"/>
      <c r="G38" s="169"/>
      <c r="H38" s="270"/>
      <c r="I38" s="800"/>
      <c r="J38" s="798"/>
      <c r="K38" s="797"/>
      <c r="L38" s="514"/>
      <c r="M38" s="513">
        <v>20</v>
      </c>
      <c r="N38" s="514"/>
      <c r="O38" s="796" t="s">
        <v>302</v>
      </c>
      <c r="P38" s="1241"/>
      <c r="Q38" s="797"/>
      <c r="R38" s="799"/>
      <c r="S38" s="797"/>
      <c r="T38" s="799"/>
      <c r="U38" s="800"/>
      <c r="V38" s="798"/>
      <c r="W38" s="797"/>
      <c r="X38" s="799"/>
      <c r="Y38" s="797"/>
      <c r="Z38" s="799"/>
      <c r="AA38" s="857"/>
      <c r="AB38" s="516">
        <f t="shared" si="10"/>
        <v>0</v>
      </c>
      <c r="AC38" s="513">
        <f t="shared" si="10"/>
        <v>0</v>
      </c>
      <c r="AD38" s="517">
        <f t="shared" si="10"/>
        <v>0</v>
      </c>
      <c r="AE38" s="513">
        <f t="shared" si="11"/>
        <v>20</v>
      </c>
      <c r="AF38" s="517">
        <f t="shared" si="11"/>
        <v>0</v>
      </c>
      <c r="AG38" s="521">
        <f t="shared" si="12"/>
        <v>0</v>
      </c>
      <c r="AH38" s="32"/>
      <c r="AJ38" s="32"/>
      <c r="AK38" s="32"/>
      <c r="AL38" s="32"/>
    </row>
    <row r="39" spans="1:38" ht="15.75" customHeight="1">
      <c r="A39" s="524" t="s">
        <v>264</v>
      </c>
      <c r="B39" s="312" t="s">
        <v>59</v>
      </c>
      <c r="C39" s="133" t="s">
        <v>265</v>
      </c>
      <c r="D39" s="65"/>
      <c r="E39" s="258"/>
      <c r="F39" s="10"/>
      <c r="G39" s="126"/>
      <c r="H39" s="272"/>
      <c r="I39" s="539"/>
      <c r="J39" s="512">
        <v>3</v>
      </c>
      <c r="K39" s="513">
        <v>45</v>
      </c>
      <c r="L39" s="784"/>
      <c r="M39" s="513"/>
      <c r="N39" s="767"/>
      <c r="O39" s="539" t="s">
        <v>18</v>
      </c>
      <c r="P39" s="512"/>
      <c r="Q39" s="513"/>
      <c r="R39" s="784"/>
      <c r="S39" s="513"/>
      <c r="T39" s="767"/>
      <c r="U39" s="539"/>
      <c r="V39" s="512"/>
      <c r="W39" s="513"/>
      <c r="X39" s="784"/>
      <c r="Y39" s="513"/>
      <c r="Z39" s="767"/>
      <c r="AA39" s="515"/>
      <c r="AB39" s="516">
        <f t="shared" si="10"/>
        <v>3</v>
      </c>
      <c r="AC39" s="513">
        <f t="shared" si="10"/>
        <v>45</v>
      </c>
      <c r="AD39" s="517">
        <f t="shared" si="10"/>
        <v>0</v>
      </c>
      <c r="AE39" s="513">
        <f t="shared" si="11"/>
        <v>0</v>
      </c>
      <c r="AF39" s="517">
        <f t="shared" si="11"/>
        <v>0</v>
      </c>
      <c r="AG39" s="521">
        <f t="shared" si="12"/>
        <v>3</v>
      </c>
      <c r="AH39" s="32"/>
      <c r="AI39" s="32"/>
      <c r="AJ39" s="728"/>
      <c r="AK39" s="729"/>
      <c r="AL39" s="32"/>
    </row>
    <row r="40" spans="1:38" ht="15.75" customHeight="1">
      <c r="A40" s="524" t="s">
        <v>121</v>
      </c>
      <c r="B40" s="312" t="s">
        <v>208</v>
      </c>
      <c r="C40" s="255" t="s">
        <v>273</v>
      </c>
      <c r="D40" s="65"/>
      <c r="E40" s="258"/>
      <c r="F40" s="10"/>
      <c r="G40" s="126"/>
      <c r="H40" s="68"/>
      <c r="I40" s="539"/>
      <c r="J40" s="512"/>
      <c r="K40" s="513"/>
      <c r="L40" s="542"/>
      <c r="M40" s="541"/>
      <c r="N40" s="542"/>
      <c r="O40" s="543"/>
      <c r="P40" s="512"/>
      <c r="Q40" s="513"/>
      <c r="R40" s="514"/>
      <c r="S40" s="513">
        <v>20</v>
      </c>
      <c r="T40" s="542"/>
      <c r="U40" s="796" t="s">
        <v>303</v>
      </c>
      <c r="V40" s="512"/>
      <c r="W40" s="513"/>
      <c r="X40" s="514"/>
      <c r="Y40" s="513"/>
      <c r="Z40" s="514"/>
      <c r="AA40" s="515"/>
      <c r="AB40" s="516">
        <f t="shared" si="10"/>
        <v>0</v>
      </c>
      <c r="AC40" s="513">
        <f t="shared" si="10"/>
        <v>0</v>
      </c>
      <c r="AD40" s="517">
        <f t="shared" si="10"/>
        <v>0</v>
      </c>
      <c r="AE40" s="513">
        <f t="shared" si="11"/>
        <v>20</v>
      </c>
      <c r="AF40" s="517">
        <f t="shared" si="11"/>
        <v>0</v>
      </c>
      <c r="AG40" s="521">
        <f t="shared" si="12"/>
        <v>0</v>
      </c>
      <c r="AH40" s="32"/>
      <c r="AI40" s="32"/>
      <c r="AJ40" s="728"/>
      <c r="AK40" s="729"/>
      <c r="AL40" s="32"/>
    </row>
    <row r="41" spans="1:38" ht="15.75" customHeight="1">
      <c r="A41" s="524" t="s">
        <v>266</v>
      </c>
      <c r="B41" s="312" t="s">
        <v>59</v>
      </c>
      <c r="C41" s="133" t="s">
        <v>267</v>
      </c>
      <c r="D41" s="65"/>
      <c r="E41" s="258"/>
      <c r="F41" s="10"/>
      <c r="G41" s="126"/>
      <c r="H41" s="272"/>
      <c r="I41" s="539"/>
      <c r="J41" s="512"/>
      <c r="K41" s="513"/>
      <c r="L41" s="784"/>
      <c r="M41" s="513"/>
      <c r="N41" s="767"/>
      <c r="O41" s="539"/>
      <c r="P41" s="512">
        <v>3</v>
      </c>
      <c r="Q41" s="513">
        <v>45</v>
      </c>
      <c r="R41" s="784"/>
      <c r="S41" s="513"/>
      <c r="T41" s="767"/>
      <c r="U41" s="539" t="s">
        <v>18</v>
      </c>
      <c r="V41" s="512"/>
      <c r="W41" s="513"/>
      <c r="X41" s="784"/>
      <c r="Y41" s="513"/>
      <c r="Z41" s="767"/>
      <c r="AA41" s="515"/>
      <c r="AB41" s="516">
        <f t="shared" si="10"/>
        <v>3</v>
      </c>
      <c r="AC41" s="513">
        <f t="shared" si="10"/>
        <v>45</v>
      </c>
      <c r="AD41" s="517">
        <f t="shared" si="10"/>
        <v>0</v>
      </c>
      <c r="AE41" s="513">
        <f t="shared" si="11"/>
        <v>0</v>
      </c>
      <c r="AF41" s="517">
        <f t="shared" si="11"/>
        <v>0</v>
      </c>
      <c r="AG41" s="521">
        <f t="shared" si="12"/>
        <v>3</v>
      </c>
      <c r="AH41" s="32"/>
      <c r="AI41" s="32"/>
      <c r="AJ41" s="32"/>
      <c r="AK41" s="32"/>
      <c r="AL41" s="32"/>
    </row>
    <row r="42" spans="1:38" ht="15.75" customHeight="1">
      <c r="A42" s="524" t="s">
        <v>376</v>
      </c>
      <c r="B42" s="312" t="s">
        <v>209</v>
      </c>
      <c r="C42" s="255" t="s">
        <v>274</v>
      </c>
      <c r="D42" s="268"/>
      <c r="E42" s="269"/>
      <c r="F42" s="170"/>
      <c r="G42" s="169"/>
      <c r="H42" s="270"/>
      <c r="I42" s="800"/>
      <c r="J42" s="798"/>
      <c r="K42" s="797"/>
      <c r="L42" s="542"/>
      <c r="M42" s="513"/>
      <c r="N42" s="542"/>
      <c r="O42" s="513"/>
      <c r="P42" s="798"/>
      <c r="Q42" s="797"/>
      <c r="R42" s="799"/>
      <c r="S42" s="797"/>
      <c r="T42" s="799"/>
      <c r="U42" s="800"/>
      <c r="V42" s="798"/>
      <c r="W42" s="797"/>
      <c r="X42" s="799"/>
      <c r="Y42" s="797">
        <v>20</v>
      </c>
      <c r="Z42" s="799"/>
      <c r="AA42" s="1240" t="s">
        <v>304</v>
      </c>
      <c r="AB42" s="516">
        <f t="shared" si="10"/>
        <v>0</v>
      </c>
      <c r="AC42" s="513">
        <f t="shared" si="10"/>
        <v>0</v>
      </c>
      <c r="AD42" s="517">
        <f t="shared" si="10"/>
        <v>0</v>
      </c>
      <c r="AE42" s="513">
        <f t="shared" si="11"/>
        <v>20</v>
      </c>
      <c r="AF42" s="517">
        <f t="shared" si="11"/>
        <v>0</v>
      </c>
      <c r="AG42" s="521">
        <f t="shared" si="12"/>
        <v>0</v>
      </c>
      <c r="AH42" s="32"/>
      <c r="AI42" s="32"/>
      <c r="AJ42" s="32"/>
      <c r="AK42" s="32"/>
      <c r="AL42" s="32"/>
    </row>
    <row r="43" spans="1:35" ht="15.75" customHeight="1">
      <c r="A43" s="524" t="s">
        <v>268</v>
      </c>
      <c r="B43" s="312" t="s">
        <v>59</v>
      </c>
      <c r="C43" s="133" t="s">
        <v>269</v>
      </c>
      <c r="D43" s="65"/>
      <c r="E43" s="258"/>
      <c r="F43" s="10"/>
      <c r="G43" s="126"/>
      <c r="H43" s="272"/>
      <c r="I43" s="539"/>
      <c r="J43" s="512"/>
      <c r="K43" s="513"/>
      <c r="L43" s="784"/>
      <c r="M43" s="513"/>
      <c r="N43" s="767"/>
      <c r="O43" s="539"/>
      <c r="P43" s="512"/>
      <c r="Q43" s="513"/>
      <c r="R43" s="784"/>
      <c r="S43" s="513"/>
      <c r="T43" s="767"/>
      <c r="U43" s="539"/>
      <c r="V43" s="512">
        <v>2</v>
      </c>
      <c r="W43" s="513">
        <v>30</v>
      </c>
      <c r="X43" s="784"/>
      <c r="Y43" s="513"/>
      <c r="Z43" s="767"/>
      <c r="AA43" s="515" t="s">
        <v>18</v>
      </c>
      <c r="AB43" s="516">
        <f t="shared" si="10"/>
        <v>2</v>
      </c>
      <c r="AC43" s="513">
        <f t="shared" si="10"/>
        <v>30</v>
      </c>
      <c r="AD43" s="517">
        <f t="shared" si="10"/>
        <v>0</v>
      </c>
      <c r="AE43" s="513">
        <f t="shared" si="11"/>
        <v>0</v>
      </c>
      <c r="AF43" s="517">
        <f t="shared" si="11"/>
        <v>0</v>
      </c>
      <c r="AG43" s="521">
        <f t="shared" si="12"/>
        <v>2</v>
      </c>
      <c r="AH43" s="32"/>
      <c r="AI43" s="32"/>
    </row>
    <row r="44" spans="1:35" ht="15.75" customHeight="1">
      <c r="A44" s="524" t="s">
        <v>567</v>
      </c>
      <c r="B44" s="312" t="s">
        <v>59</v>
      </c>
      <c r="C44" s="133" t="s">
        <v>570</v>
      </c>
      <c r="D44" s="65"/>
      <c r="E44" s="258"/>
      <c r="F44" s="10"/>
      <c r="G44" s="126"/>
      <c r="H44" s="272"/>
      <c r="I44" s="539"/>
      <c r="J44" s="512"/>
      <c r="K44" s="513"/>
      <c r="L44" s="784"/>
      <c r="M44" s="513">
        <v>20</v>
      </c>
      <c r="N44" s="767"/>
      <c r="O44" s="539" t="s">
        <v>571</v>
      </c>
      <c r="P44" s="512"/>
      <c r="Q44" s="513"/>
      <c r="R44" s="784"/>
      <c r="S44" s="513"/>
      <c r="T44" s="767"/>
      <c r="U44" s="539"/>
      <c r="V44" s="512"/>
      <c r="W44" s="513"/>
      <c r="X44" s="784"/>
      <c r="Y44" s="513"/>
      <c r="Z44" s="767"/>
      <c r="AA44" s="515"/>
      <c r="AB44" s="516">
        <f>SUM(D44,J44,P44,V44)</f>
        <v>0</v>
      </c>
      <c r="AC44" s="513">
        <f>SUM(E44,K44,Q44,W44)</f>
        <v>0</v>
      </c>
      <c r="AD44" s="517">
        <f>SUM(F44,L44,R44,X44)</f>
        <v>0</v>
      </c>
      <c r="AE44" s="513">
        <f>SUM(A44,G44,M44,S44,Y44)</f>
        <v>20</v>
      </c>
      <c r="AF44" s="517">
        <f>SUM(B44,H44,N44,T44,Z44)</f>
        <v>0</v>
      </c>
      <c r="AG44" s="521">
        <f>SUM(AB44,AD44)</f>
        <v>0</v>
      </c>
      <c r="AH44" s="32"/>
      <c r="AI44" s="32"/>
    </row>
    <row r="45" spans="1:35" ht="15.75" customHeight="1">
      <c r="A45" s="794" t="s">
        <v>559</v>
      </c>
      <c r="B45" s="312" t="s">
        <v>59</v>
      </c>
      <c r="C45" s="547" t="s">
        <v>558</v>
      </c>
      <c r="D45" s="506"/>
      <c r="E45" s="507"/>
      <c r="F45" s="519"/>
      <c r="G45" s="513"/>
      <c r="H45" s="767"/>
      <c r="I45" s="539"/>
      <c r="J45" s="512"/>
      <c r="K45" s="513"/>
      <c r="L45" s="784"/>
      <c r="M45" s="513"/>
      <c r="N45" s="767"/>
      <c r="O45" s="539"/>
      <c r="P45" s="512"/>
      <c r="Q45" s="513"/>
      <c r="R45" s="784"/>
      <c r="S45" s="513">
        <v>20</v>
      </c>
      <c r="T45" s="767"/>
      <c r="U45" s="539" t="s">
        <v>571</v>
      </c>
      <c r="V45" s="512"/>
      <c r="W45" s="513"/>
      <c r="X45" s="784"/>
      <c r="Y45" s="513"/>
      <c r="Z45" s="767"/>
      <c r="AA45" s="515"/>
      <c r="AB45" s="516">
        <f t="shared" si="10"/>
        <v>0</v>
      </c>
      <c r="AC45" s="513">
        <f t="shared" si="10"/>
        <v>0</v>
      </c>
      <c r="AD45" s="517">
        <f t="shared" si="10"/>
        <v>0</v>
      </c>
      <c r="AE45" s="513">
        <f t="shared" si="11"/>
        <v>20</v>
      </c>
      <c r="AF45" s="517">
        <f t="shared" si="11"/>
        <v>0</v>
      </c>
      <c r="AG45" s="521">
        <f t="shared" si="12"/>
        <v>0</v>
      </c>
      <c r="AH45" s="32"/>
      <c r="AI45" s="32"/>
    </row>
    <row r="46" spans="1:35" ht="15.75" customHeight="1">
      <c r="A46" s="524" t="s">
        <v>568</v>
      </c>
      <c r="B46" s="312" t="s">
        <v>59</v>
      </c>
      <c r="C46" s="133" t="s">
        <v>569</v>
      </c>
      <c r="D46" s="558"/>
      <c r="E46" s="559"/>
      <c r="F46" s="596"/>
      <c r="G46" s="541"/>
      <c r="H46" s="791"/>
      <c r="I46" s="544"/>
      <c r="J46" s="540"/>
      <c r="K46" s="541"/>
      <c r="L46" s="792"/>
      <c r="M46" s="541"/>
      <c r="N46" s="791"/>
      <c r="O46" s="544"/>
      <c r="P46" s="540"/>
      <c r="Q46" s="541"/>
      <c r="R46" s="792"/>
      <c r="S46" s="541"/>
      <c r="T46" s="791"/>
      <c r="U46" s="544"/>
      <c r="V46" s="540"/>
      <c r="W46" s="541"/>
      <c r="X46" s="792"/>
      <c r="Y46" s="541">
        <v>20</v>
      </c>
      <c r="Z46" s="791"/>
      <c r="AA46" s="543" t="s">
        <v>572</v>
      </c>
      <c r="AB46" s="516">
        <f>SUM(D46,J46,P46,V46)</f>
        <v>0</v>
      </c>
      <c r="AC46" s="513">
        <f>SUM(E46,K46,Q46,W46)</f>
        <v>0</v>
      </c>
      <c r="AD46" s="517">
        <f>SUM(F46,L46,R46,X46)</f>
        <v>0</v>
      </c>
      <c r="AE46" s="513">
        <f>SUM(A46,G46,M46,S46,Y46)</f>
        <v>20</v>
      </c>
      <c r="AF46" s="517">
        <f>SUM(B46,H46,N46,T46,Z46)</f>
        <v>0</v>
      </c>
      <c r="AG46" s="521">
        <f>SUM(AB46,AD46)</f>
        <v>0</v>
      </c>
      <c r="AH46" s="32"/>
      <c r="AI46" s="32"/>
    </row>
    <row r="47" spans="1:35" ht="15.75" customHeight="1" thickBot="1">
      <c r="A47" s="788" t="s">
        <v>112</v>
      </c>
      <c r="B47" s="789" t="s">
        <v>23</v>
      </c>
      <c r="C47" s="790" t="s">
        <v>398</v>
      </c>
      <c r="D47" s="558"/>
      <c r="E47" s="559"/>
      <c r="F47" s="596"/>
      <c r="G47" s="541"/>
      <c r="H47" s="791"/>
      <c r="I47" s="544"/>
      <c r="J47" s="540"/>
      <c r="K47" s="541"/>
      <c r="L47" s="792"/>
      <c r="M47" s="541"/>
      <c r="N47" s="791"/>
      <c r="O47" s="544"/>
      <c r="P47" s="540"/>
      <c r="Q47" s="541"/>
      <c r="R47" s="792"/>
      <c r="S47" s="541"/>
      <c r="T47" s="791"/>
      <c r="U47" s="544"/>
      <c r="V47" s="540"/>
      <c r="W47" s="541"/>
      <c r="X47" s="792"/>
      <c r="Y47" s="541"/>
      <c r="Z47" s="791"/>
      <c r="AA47" s="543" t="s">
        <v>58</v>
      </c>
      <c r="AB47" s="516">
        <f t="shared" si="10"/>
        <v>0</v>
      </c>
      <c r="AC47" s="513">
        <f t="shared" si="10"/>
        <v>0</v>
      </c>
      <c r="AD47" s="517">
        <f t="shared" si="10"/>
        <v>0</v>
      </c>
      <c r="AE47" s="513">
        <f t="shared" si="11"/>
        <v>0</v>
      </c>
      <c r="AF47" s="517">
        <f t="shared" si="11"/>
        <v>0</v>
      </c>
      <c r="AG47" s="521">
        <f t="shared" si="12"/>
        <v>0</v>
      </c>
      <c r="AH47" s="32"/>
      <c r="AI47" s="32"/>
    </row>
    <row r="48" spans="1:35" ht="15.75" customHeight="1" thickBot="1">
      <c r="A48" s="316"/>
      <c r="B48" s="320"/>
      <c r="C48" s="278" t="s">
        <v>56</v>
      </c>
      <c r="D48" s="151">
        <f>SUM(D37:D47)</f>
        <v>0</v>
      </c>
      <c r="E48" s="152">
        <f>SUM(E37:E47)</f>
        <v>0</v>
      </c>
      <c r="F48" s="151">
        <f>SUM(F37:F47)</f>
        <v>0</v>
      </c>
      <c r="G48" s="152">
        <f>SUM(G37:G47)</f>
        <v>0</v>
      </c>
      <c r="H48" s="158" t="s">
        <v>26</v>
      </c>
      <c r="I48" s="159">
        <f>SUM(D48,F48)</f>
        <v>0</v>
      </c>
      <c r="J48" s="151">
        <f>SUM(J37:J47)</f>
        <v>3</v>
      </c>
      <c r="K48" s="152">
        <f>SUM(K37:K47)</f>
        <v>45</v>
      </c>
      <c r="L48" s="152">
        <f>SUM(L37:L47)</f>
        <v>0</v>
      </c>
      <c r="M48" s="152">
        <f>SUM(M37:M47)</f>
        <v>60</v>
      </c>
      <c r="N48" s="158" t="s">
        <v>26</v>
      </c>
      <c r="O48" s="159">
        <f>SUM(J48,L48)</f>
        <v>3</v>
      </c>
      <c r="P48" s="151">
        <f>SUM(P37:P47)</f>
        <v>3</v>
      </c>
      <c r="Q48" s="152">
        <f>SUM(Q37:Q47)</f>
        <v>45</v>
      </c>
      <c r="R48" s="152">
        <f>SUM(R37:R47)</f>
        <v>0</v>
      </c>
      <c r="S48" s="152">
        <f>SUM(S37:S47)</f>
        <v>40</v>
      </c>
      <c r="T48" s="158" t="s">
        <v>26</v>
      </c>
      <c r="U48" s="159">
        <f>SUM(P48,R48)</f>
        <v>3</v>
      </c>
      <c r="V48" s="160">
        <f>SUM(V37:V47)</f>
        <v>2</v>
      </c>
      <c r="W48" s="152">
        <f>SUM(W37:W47)</f>
        <v>30</v>
      </c>
      <c r="X48" s="152">
        <f>SUM(X37:X47)</f>
        <v>0</v>
      </c>
      <c r="Y48" s="152">
        <f>SUM(Y37:Y47)</f>
        <v>40</v>
      </c>
      <c r="Z48" s="158" t="s">
        <v>26</v>
      </c>
      <c r="AA48" s="159">
        <f>SUM(V48,X48)</f>
        <v>2</v>
      </c>
      <c r="AB48" s="161">
        <f>SUM(AB37:AB47)</f>
        <v>8</v>
      </c>
      <c r="AC48" s="152">
        <f>SUM(AC37:AC47)</f>
        <v>120</v>
      </c>
      <c r="AD48" s="152">
        <f>SUM(AD37:AD47)</f>
        <v>0</v>
      </c>
      <c r="AE48" s="152">
        <f>SUM(AE37:AE47)</f>
        <v>140</v>
      </c>
      <c r="AF48" s="158" t="s">
        <v>26</v>
      </c>
      <c r="AG48" s="529">
        <f>SUM(AB48,AD48)</f>
        <v>8</v>
      </c>
      <c r="AH48" s="530"/>
      <c r="AI48" s="32"/>
    </row>
    <row r="49" spans="1:34" s="32" customFormat="1" ht="15.75" customHeight="1" thickBot="1">
      <c r="A49" s="324"/>
      <c r="B49" s="321"/>
      <c r="C49" s="330" t="s">
        <v>71</v>
      </c>
      <c r="D49" s="30">
        <f aca="true" t="shared" si="13" ref="D49:AG49">SUM(D48,D35)</f>
        <v>0</v>
      </c>
      <c r="E49" s="291">
        <f t="shared" si="13"/>
        <v>0</v>
      </c>
      <c r="F49" s="291">
        <f t="shared" si="13"/>
        <v>0</v>
      </c>
      <c r="G49" s="291">
        <f t="shared" si="13"/>
        <v>0</v>
      </c>
      <c r="H49" s="291">
        <f t="shared" si="13"/>
        <v>0</v>
      </c>
      <c r="I49" s="291">
        <f t="shared" si="13"/>
        <v>0</v>
      </c>
      <c r="J49" s="291">
        <f t="shared" si="13"/>
        <v>12</v>
      </c>
      <c r="K49" s="291">
        <f t="shared" si="13"/>
        <v>182</v>
      </c>
      <c r="L49" s="291">
        <f t="shared" si="13"/>
        <v>11</v>
      </c>
      <c r="M49" s="291">
        <f t="shared" si="13"/>
        <v>223</v>
      </c>
      <c r="N49" s="291">
        <f t="shared" si="13"/>
        <v>30</v>
      </c>
      <c r="O49" s="291">
        <f t="shared" si="13"/>
        <v>23</v>
      </c>
      <c r="P49" s="291">
        <f t="shared" si="13"/>
        <v>12</v>
      </c>
      <c r="Q49" s="291">
        <f t="shared" si="13"/>
        <v>194</v>
      </c>
      <c r="R49" s="291">
        <f t="shared" si="13"/>
        <v>13</v>
      </c>
      <c r="S49" s="291">
        <f t="shared" si="13"/>
        <v>221</v>
      </c>
      <c r="T49" s="291">
        <f t="shared" si="13"/>
        <v>30</v>
      </c>
      <c r="U49" s="291">
        <f t="shared" si="13"/>
        <v>25</v>
      </c>
      <c r="V49" s="291">
        <f t="shared" si="13"/>
        <v>12</v>
      </c>
      <c r="W49" s="291">
        <f t="shared" si="13"/>
        <v>197</v>
      </c>
      <c r="X49" s="291">
        <f t="shared" si="13"/>
        <v>11</v>
      </c>
      <c r="Y49" s="291">
        <f t="shared" si="13"/>
        <v>203</v>
      </c>
      <c r="Z49" s="291">
        <f t="shared" si="13"/>
        <v>30</v>
      </c>
      <c r="AA49" s="291">
        <f t="shared" si="13"/>
        <v>23</v>
      </c>
      <c r="AB49" s="291">
        <f t="shared" si="13"/>
        <v>36</v>
      </c>
      <c r="AC49" s="291">
        <f t="shared" si="13"/>
        <v>561</v>
      </c>
      <c r="AD49" s="291">
        <f t="shared" si="13"/>
        <v>35</v>
      </c>
      <c r="AE49" s="291">
        <f t="shared" si="13"/>
        <v>647</v>
      </c>
      <c r="AF49" s="291">
        <f t="shared" si="13"/>
        <v>88</v>
      </c>
      <c r="AG49" s="291">
        <f t="shared" si="13"/>
        <v>71</v>
      </c>
      <c r="AH49" s="530"/>
    </row>
    <row r="50" spans="1:34" s="32" customFormat="1" ht="15.75" customHeight="1">
      <c r="A50" s="802" t="s">
        <v>57</v>
      </c>
      <c r="B50" s="308"/>
      <c r="C50" s="16" t="s">
        <v>29</v>
      </c>
      <c r="D50" s="1038"/>
      <c r="E50" s="1113"/>
      <c r="F50" s="1113"/>
      <c r="G50" s="1113"/>
      <c r="H50" s="1113"/>
      <c r="I50" s="1113"/>
      <c r="J50" s="1113"/>
      <c r="K50" s="1113"/>
      <c r="L50" s="1113"/>
      <c r="M50" s="1113"/>
      <c r="N50" s="1113"/>
      <c r="O50" s="1113"/>
      <c r="P50" s="1113"/>
      <c r="Q50" s="1113"/>
      <c r="R50" s="1113"/>
      <c r="S50" s="1113"/>
      <c r="T50" s="1113"/>
      <c r="U50" s="1113"/>
      <c r="V50" s="1113"/>
      <c r="W50" s="1113"/>
      <c r="X50" s="1113"/>
      <c r="Y50" s="1113"/>
      <c r="Z50" s="1113"/>
      <c r="AA50" s="1113"/>
      <c r="AB50" s="1113"/>
      <c r="AC50" s="1113"/>
      <c r="AD50" s="1113"/>
      <c r="AE50" s="1113"/>
      <c r="AF50" s="1113"/>
      <c r="AG50" s="1113"/>
      <c r="AH50" s="530"/>
    </row>
    <row r="51" spans="1:34" s="32" customFormat="1" ht="15.75" customHeight="1">
      <c r="A51" s="770" t="s">
        <v>539</v>
      </c>
      <c r="B51" s="301" t="s">
        <v>22</v>
      </c>
      <c r="C51" s="771" t="s">
        <v>540</v>
      </c>
      <c r="D51" s="65">
        <v>1</v>
      </c>
      <c r="E51" s="126">
        <v>13</v>
      </c>
      <c r="F51" s="10">
        <v>1</v>
      </c>
      <c r="G51" s="126">
        <v>17</v>
      </c>
      <c r="H51" s="24">
        <v>3</v>
      </c>
      <c r="I51" s="25" t="s">
        <v>18</v>
      </c>
      <c r="J51" s="65"/>
      <c r="K51" s="126"/>
      <c r="L51" s="24"/>
      <c r="M51" s="126"/>
      <c r="N51" s="509"/>
      <c r="O51" s="112"/>
      <c r="P51" s="65"/>
      <c r="Q51" s="126"/>
      <c r="R51" s="24"/>
      <c r="S51" s="126"/>
      <c r="T51" s="24"/>
      <c r="U51" s="25"/>
      <c r="V51" s="65"/>
      <c r="W51" s="126"/>
      <c r="X51" s="24"/>
      <c r="Y51" s="126"/>
      <c r="Z51" s="509"/>
      <c r="AA51" s="112"/>
      <c r="AB51" s="516">
        <f aca="true" t="shared" si="14" ref="AB51:AE56">SUM(D51,J51,P51,V51)</f>
        <v>1</v>
      </c>
      <c r="AC51" s="513">
        <f t="shared" si="14"/>
        <v>13</v>
      </c>
      <c r="AD51" s="517">
        <f t="shared" si="14"/>
        <v>1</v>
      </c>
      <c r="AE51" s="513">
        <f t="shared" si="14"/>
        <v>17</v>
      </c>
      <c r="AF51" s="517">
        <f aca="true" t="shared" si="15" ref="AF51:AF59">SUM(B51,H51,N51,T51,Z51)</f>
        <v>3</v>
      </c>
      <c r="AG51" s="254">
        <f aca="true" t="shared" si="16" ref="AG51:AG59">SUM(AB51,AD51)</f>
        <v>2</v>
      </c>
      <c r="AH51" s="530"/>
    </row>
    <row r="52" spans="1:34" s="32" customFormat="1" ht="15.75" customHeight="1">
      <c r="A52" s="770" t="s">
        <v>541</v>
      </c>
      <c r="B52" s="301" t="s">
        <v>22</v>
      </c>
      <c r="C52" s="771" t="s">
        <v>542</v>
      </c>
      <c r="D52" s="506">
        <v>1</v>
      </c>
      <c r="E52" s="513">
        <v>20</v>
      </c>
      <c r="F52" s="519">
        <v>1</v>
      </c>
      <c r="G52" s="513">
        <v>10</v>
      </c>
      <c r="H52" s="509">
        <v>3</v>
      </c>
      <c r="I52" s="510" t="s">
        <v>18</v>
      </c>
      <c r="J52" s="65"/>
      <c r="K52" s="126"/>
      <c r="L52" s="24"/>
      <c r="M52" s="126"/>
      <c r="N52" s="24"/>
      <c r="O52" s="112"/>
      <c r="P52" s="65"/>
      <c r="Q52" s="126"/>
      <c r="R52" s="24"/>
      <c r="S52" s="126"/>
      <c r="T52" s="24"/>
      <c r="U52" s="25"/>
      <c r="V52" s="65"/>
      <c r="W52" s="126"/>
      <c r="X52" s="24"/>
      <c r="Y52" s="126"/>
      <c r="Z52" s="24"/>
      <c r="AA52" s="112"/>
      <c r="AB52" s="516">
        <f t="shared" si="14"/>
        <v>1</v>
      </c>
      <c r="AC52" s="513">
        <f t="shared" si="14"/>
        <v>20</v>
      </c>
      <c r="AD52" s="517">
        <f t="shared" si="14"/>
        <v>1</v>
      </c>
      <c r="AE52" s="513">
        <f t="shared" si="14"/>
        <v>10</v>
      </c>
      <c r="AF52" s="517">
        <f t="shared" si="15"/>
        <v>3</v>
      </c>
      <c r="AG52" s="254">
        <f t="shared" si="16"/>
        <v>2</v>
      </c>
      <c r="AH52" s="530"/>
    </row>
    <row r="53" spans="1:34" s="32" customFormat="1" ht="15.75" customHeight="1">
      <c r="A53" s="770" t="s">
        <v>469</v>
      </c>
      <c r="B53" s="301" t="s">
        <v>22</v>
      </c>
      <c r="C53" s="771" t="s">
        <v>470</v>
      </c>
      <c r="D53" s="65"/>
      <c r="E53" s="126"/>
      <c r="F53" s="10"/>
      <c r="G53" s="126"/>
      <c r="H53" s="24"/>
      <c r="I53" s="25"/>
      <c r="J53" s="65">
        <v>1</v>
      </c>
      <c r="K53" s="126">
        <v>15</v>
      </c>
      <c r="L53" s="24">
        <v>1</v>
      </c>
      <c r="M53" s="126">
        <v>15</v>
      </c>
      <c r="N53" s="509">
        <v>3</v>
      </c>
      <c r="O53" s="112" t="s">
        <v>18</v>
      </c>
      <c r="P53" s="65"/>
      <c r="Q53" s="126"/>
      <c r="R53" s="24"/>
      <c r="S53" s="126"/>
      <c r="T53" s="24"/>
      <c r="U53" s="25"/>
      <c r="V53" s="65"/>
      <c r="W53" s="126"/>
      <c r="X53" s="24"/>
      <c r="Y53" s="126"/>
      <c r="Z53" s="509"/>
      <c r="AA53" s="112"/>
      <c r="AB53" s="516">
        <f t="shared" si="14"/>
        <v>1</v>
      </c>
      <c r="AC53" s="513">
        <f t="shared" si="14"/>
        <v>15</v>
      </c>
      <c r="AD53" s="517">
        <f t="shared" si="14"/>
        <v>1</v>
      </c>
      <c r="AE53" s="513">
        <f t="shared" si="14"/>
        <v>15</v>
      </c>
      <c r="AF53" s="517">
        <f t="shared" si="15"/>
        <v>3</v>
      </c>
      <c r="AG53" s="254">
        <f t="shared" si="16"/>
        <v>2</v>
      </c>
      <c r="AH53" s="530"/>
    </row>
    <row r="54" spans="1:34" s="32" customFormat="1" ht="15.75" customHeight="1">
      <c r="A54" s="770" t="s">
        <v>471</v>
      </c>
      <c r="B54" s="301" t="s">
        <v>22</v>
      </c>
      <c r="C54" s="771" t="s">
        <v>472</v>
      </c>
      <c r="D54" s="65"/>
      <c r="E54" s="126"/>
      <c r="F54" s="10"/>
      <c r="G54" s="126"/>
      <c r="H54" s="24"/>
      <c r="I54" s="25"/>
      <c r="J54" s="65">
        <v>1</v>
      </c>
      <c r="K54" s="126">
        <v>15</v>
      </c>
      <c r="L54" s="24">
        <v>1</v>
      </c>
      <c r="M54" s="126">
        <v>15</v>
      </c>
      <c r="N54" s="24">
        <v>3</v>
      </c>
      <c r="O54" s="112" t="s">
        <v>18</v>
      </c>
      <c r="P54" s="65"/>
      <c r="Q54" s="126"/>
      <c r="R54" s="24"/>
      <c r="S54" s="126"/>
      <c r="T54" s="24"/>
      <c r="U54" s="25"/>
      <c r="V54" s="65"/>
      <c r="W54" s="126"/>
      <c r="X54" s="24"/>
      <c r="Y54" s="126"/>
      <c r="Z54" s="24"/>
      <c r="AA54" s="112"/>
      <c r="AB54" s="516">
        <f t="shared" si="14"/>
        <v>1</v>
      </c>
      <c r="AC54" s="513">
        <f t="shared" si="14"/>
        <v>15</v>
      </c>
      <c r="AD54" s="517">
        <f t="shared" si="14"/>
        <v>1</v>
      </c>
      <c r="AE54" s="513">
        <f t="shared" si="14"/>
        <v>15</v>
      </c>
      <c r="AF54" s="517">
        <f t="shared" si="15"/>
        <v>3</v>
      </c>
      <c r="AG54" s="254">
        <f t="shared" si="16"/>
        <v>2</v>
      </c>
      <c r="AH54" s="530"/>
    </row>
    <row r="55" spans="1:34" s="32" customFormat="1" ht="15.75" customHeight="1">
      <c r="A55" s="770" t="s">
        <v>553</v>
      </c>
      <c r="B55" s="301" t="s">
        <v>22</v>
      </c>
      <c r="C55" s="771" t="s">
        <v>554</v>
      </c>
      <c r="D55" s="65"/>
      <c r="E55" s="126"/>
      <c r="F55" s="10"/>
      <c r="G55" s="126"/>
      <c r="H55" s="24"/>
      <c r="I55" s="25"/>
      <c r="J55" s="65"/>
      <c r="K55" s="126"/>
      <c r="L55" s="24"/>
      <c r="M55" s="126"/>
      <c r="N55" s="509"/>
      <c r="O55" s="112"/>
      <c r="P55" s="65">
        <v>1</v>
      </c>
      <c r="Q55" s="126">
        <v>18</v>
      </c>
      <c r="R55" s="24">
        <v>1</v>
      </c>
      <c r="S55" s="126">
        <v>12</v>
      </c>
      <c r="T55" s="24">
        <v>3</v>
      </c>
      <c r="U55" s="25" t="s">
        <v>18</v>
      </c>
      <c r="V55" s="65"/>
      <c r="W55" s="126"/>
      <c r="X55" s="24"/>
      <c r="Y55" s="126"/>
      <c r="Z55" s="509"/>
      <c r="AA55" s="112"/>
      <c r="AB55" s="516">
        <f t="shared" si="14"/>
        <v>1</v>
      </c>
      <c r="AC55" s="513">
        <f t="shared" si="14"/>
        <v>18</v>
      </c>
      <c r="AD55" s="517">
        <f t="shared" si="14"/>
        <v>1</v>
      </c>
      <c r="AE55" s="513">
        <f t="shared" si="14"/>
        <v>12</v>
      </c>
      <c r="AF55" s="517">
        <f t="shared" si="15"/>
        <v>3</v>
      </c>
      <c r="AG55" s="254">
        <f t="shared" si="16"/>
        <v>2</v>
      </c>
      <c r="AH55" s="530"/>
    </row>
    <row r="56" spans="1:34" s="32" customFormat="1" ht="15.75" customHeight="1">
      <c r="A56" s="770" t="s">
        <v>555</v>
      </c>
      <c r="B56" s="301" t="s">
        <v>22</v>
      </c>
      <c r="C56" s="771" t="s">
        <v>556</v>
      </c>
      <c r="D56" s="65"/>
      <c r="E56" s="126"/>
      <c r="F56" s="10"/>
      <c r="G56" s="126"/>
      <c r="H56" s="24"/>
      <c r="I56" s="25"/>
      <c r="J56" s="65"/>
      <c r="K56" s="126"/>
      <c r="L56" s="24"/>
      <c r="M56" s="126"/>
      <c r="N56" s="24"/>
      <c r="O56" s="112"/>
      <c r="P56" s="65">
        <v>1</v>
      </c>
      <c r="Q56" s="126">
        <v>10</v>
      </c>
      <c r="R56" s="24">
        <v>1</v>
      </c>
      <c r="S56" s="126">
        <v>20</v>
      </c>
      <c r="T56" s="24">
        <v>3</v>
      </c>
      <c r="U56" s="25" t="s">
        <v>18</v>
      </c>
      <c r="V56" s="65"/>
      <c r="W56" s="126"/>
      <c r="X56" s="24"/>
      <c r="Y56" s="126"/>
      <c r="Z56" s="24"/>
      <c r="AA56" s="112"/>
      <c r="AB56" s="516">
        <f t="shared" si="14"/>
        <v>1</v>
      </c>
      <c r="AC56" s="513">
        <f t="shared" si="14"/>
        <v>10</v>
      </c>
      <c r="AD56" s="517">
        <f t="shared" si="14"/>
        <v>1</v>
      </c>
      <c r="AE56" s="513">
        <f t="shared" si="14"/>
        <v>20</v>
      </c>
      <c r="AF56" s="517">
        <f t="shared" si="15"/>
        <v>3</v>
      </c>
      <c r="AG56" s="254">
        <f t="shared" si="16"/>
        <v>2</v>
      </c>
      <c r="AH56" s="530"/>
    </row>
    <row r="57" spans="1:34" s="32" customFormat="1" ht="15.75" customHeight="1">
      <c r="A57" s="770" t="s">
        <v>560</v>
      </c>
      <c r="B57" s="301" t="s">
        <v>22</v>
      </c>
      <c r="C57" s="771" t="s">
        <v>561</v>
      </c>
      <c r="D57" s="65"/>
      <c r="E57" s="126"/>
      <c r="F57" s="10"/>
      <c r="G57" s="126"/>
      <c r="H57" s="24"/>
      <c r="I57" s="25"/>
      <c r="J57" s="65"/>
      <c r="K57" s="126"/>
      <c r="L57" s="24"/>
      <c r="M57" s="126"/>
      <c r="N57" s="509"/>
      <c r="O57" s="112"/>
      <c r="P57" s="65"/>
      <c r="Q57" s="126"/>
      <c r="R57" s="24"/>
      <c r="S57" s="126"/>
      <c r="T57" s="24"/>
      <c r="U57" s="25"/>
      <c r="V57" s="65">
        <v>1</v>
      </c>
      <c r="W57" s="126">
        <v>20</v>
      </c>
      <c r="X57" s="24">
        <v>1</v>
      </c>
      <c r="Y57" s="126">
        <v>10</v>
      </c>
      <c r="Z57" s="509">
        <v>3</v>
      </c>
      <c r="AA57" s="112" t="s">
        <v>18</v>
      </c>
      <c r="AB57" s="516">
        <f aca="true" t="shared" si="17" ref="AB57:AE58">SUM(D57,J57,P57,V57)</f>
        <v>1</v>
      </c>
      <c r="AC57" s="513">
        <f t="shared" si="17"/>
        <v>20</v>
      </c>
      <c r="AD57" s="517">
        <f t="shared" si="17"/>
        <v>1</v>
      </c>
      <c r="AE57" s="513">
        <f t="shared" si="17"/>
        <v>10</v>
      </c>
      <c r="AF57" s="517">
        <f>SUM(B57,H57,N57,T57,Z57)</f>
        <v>3</v>
      </c>
      <c r="AG57" s="254">
        <f>SUM(AB57,AD57)</f>
        <v>2</v>
      </c>
      <c r="AH57" s="530"/>
    </row>
    <row r="58" spans="1:34" s="32" customFormat="1" ht="27.75" customHeight="1">
      <c r="A58" s="770" t="s">
        <v>538</v>
      </c>
      <c r="B58" s="301" t="s">
        <v>22</v>
      </c>
      <c r="C58" s="771" t="s">
        <v>537</v>
      </c>
      <c r="D58" s="65"/>
      <c r="E58" s="126"/>
      <c r="F58" s="10"/>
      <c r="G58" s="126"/>
      <c r="H58" s="24"/>
      <c r="I58" s="25"/>
      <c r="J58" s="65"/>
      <c r="K58" s="126"/>
      <c r="L58" s="24"/>
      <c r="M58" s="126"/>
      <c r="N58" s="24"/>
      <c r="O58" s="112"/>
      <c r="P58" s="65"/>
      <c r="Q58" s="126"/>
      <c r="R58" s="24"/>
      <c r="S58" s="126"/>
      <c r="T58" s="24"/>
      <c r="U58" s="25"/>
      <c r="V58" s="65">
        <v>1</v>
      </c>
      <c r="W58" s="126">
        <v>20</v>
      </c>
      <c r="X58" s="24">
        <v>1</v>
      </c>
      <c r="Y58" s="126">
        <v>10</v>
      </c>
      <c r="Z58" s="24">
        <v>3</v>
      </c>
      <c r="AA58" s="112" t="s">
        <v>18</v>
      </c>
      <c r="AB58" s="516">
        <f t="shared" si="17"/>
        <v>1</v>
      </c>
      <c r="AC58" s="513">
        <f t="shared" si="17"/>
        <v>20</v>
      </c>
      <c r="AD58" s="517">
        <f t="shared" si="17"/>
        <v>1</v>
      </c>
      <c r="AE58" s="513">
        <f t="shared" si="17"/>
        <v>10</v>
      </c>
      <c r="AF58" s="517">
        <f t="shared" si="15"/>
        <v>3</v>
      </c>
      <c r="AG58" s="254">
        <f t="shared" si="16"/>
        <v>2</v>
      </c>
      <c r="AH58" s="530"/>
    </row>
    <row r="59" spans="1:34" s="32" customFormat="1" ht="15.75" customHeight="1">
      <c r="A59" s="770" t="s">
        <v>452</v>
      </c>
      <c r="B59" s="301" t="s">
        <v>22</v>
      </c>
      <c r="C59" s="771" t="s">
        <v>130</v>
      </c>
      <c r="D59" s="65"/>
      <c r="E59" s="126"/>
      <c r="F59" s="10"/>
      <c r="G59" s="126"/>
      <c r="H59" s="24"/>
      <c r="I59" s="25"/>
      <c r="J59" s="65"/>
      <c r="K59" s="126"/>
      <c r="L59" s="24"/>
      <c r="M59" s="126"/>
      <c r="N59" s="509"/>
      <c r="O59" s="112"/>
      <c r="P59" s="65"/>
      <c r="Q59" s="126"/>
      <c r="R59" s="24"/>
      <c r="S59" s="126"/>
      <c r="T59" s="24"/>
      <c r="U59" s="25"/>
      <c r="V59" s="65">
        <v>2</v>
      </c>
      <c r="W59" s="126">
        <v>30</v>
      </c>
      <c r="X59" s="24"/>
      <c r="Y59" s="126"/>
      <c r="Z59" s="509">
        <v>3</v>
      </c>
      <c r="AA59" s="520" t="s">
        <v>21</v>
      </c>
      <c r="AB59" s="516">
        <f>SUM(D59,J59,P59,V59)</f>
        <v>2</v>
      </c>
      <c r="AC59" s="513">
        <f>SUM(E59,K59,Q59,W59)</f>
        <v>30</v>
      </c>
      <c r="AD59" s="517">
        <f>SUM(F59,L59,R59,X59)</f>
        <v>0</v>
      </c>
      <c r="AE59" s="513">
        <f>SUM(A59,G59,M59,S59,Y59)</f>
        <v>0</v>
      </c>
      <c r="AF59" s="517">
        <f t="shared" si="15"/>
        <v>3</v>
      </c>
      <c r="AG59" s="254">
        <f t="shared" si="16"/>
        <v>2</v>
      </c>
      <c r="AH59" s="530"/>
    </row>
    <row r="60" spans="1:33" s="32" customFormat="1" ht="15.75" customHeight="1">
      <c r="A60" s="758"/>
      <c r="B60" s="301"/>
      <c r="C60" s="772" t="s">
        <v>422</v>
      </c>
      <c r="D60" s="1081"/>
      <c r="E60" s="1082"/>
      <c r="F60" s="1082"/>
      <c r="G60" s="1082"/>
      <c r="H60" s="1082"/>
      <c r="I60" s="1082"/>
      <c r="J60" s="1082"/>
      <c r="K60" s="1082"/>
      <c r="L60" s="1082"/>
      <c r="M60" s="1082"/>
      <c r="N60" s="1082"/>
      <c r="O60" s="1082"/>
      <c r="P60" s="1082"/>
      <c r="Q60" s="1082"/>
      <c r="R60" s="1082"/>
      <c r="S60" s="1082"/>
      <c r="T60" s="1082"/>
      <c r="U60" s="1082"/>
      <c r="V60" s="1082"/>
      <c r="W60" s="1082"/>
      <c r="X60" s="1082"/>
      <c r="Y60" s="1082"/>
      <c r="Z60" s="1082"/>
      <c r="AA60" s="1082"/>
      <c r="AB60" s="1082"/>
      <c r="AC60" s="1082"/>
      <c r="AD60" s="1082"/>
      <c r="AE60" s="1082"/>
      <c r="AF60" s="1082"/>
      <c r="AG60" s="1083"/>
    </row>
    <row r="61" spans="1:33" s="32" customFormat="1" ht="15.75" customHeight="1">
      <c r="A61" s="758" t="s">
        <v>252</v>
      </c>
      <c r="B61" s="301" t="s">
        <v>17</v>
      </c>
      <c r="C61" s="761" t="s">
        <v>133</v>
      </c>
      <c r="D61" s="713"/>
      <c r="E61" s="714"/>
      <c r="F61" s="715"/>
      <c r="G61" s="716"/>
      <c r="H61" s="717"/>
      <c r="I61" s="714"/>
      <c r="J61" s="713"/>
      <c r="K61" s="714"/>
      <c r="L61" s="718"/>
      <c r="M61" s="714"/>
      <c r="N61" s="718"/>
      <c r="O61" s="718"/>
      <c r="P61" s="713"/>
      <c r="Q61" s="714"/>
      <c r="R61" s="718"/>
      <c r="S61" s="714"/>
      <c r="T61" s="718"/>
      <c r="U61" s="718"/>
      <c r="V61" s="719"/>
      <c r="W61" s="720"/>
      <c r="X61" s="721"/>
      <c r="Y61" s="720"/>
      <c r="Z61" s="720"/>
      <c r="AA61" s="722" t="s">
        <v>415</v>
      </c>
      <c r="AB61" s="516"/>
      <c r="AC61" s="541"/>
      <c r="AD61" s="680"/>
      <c r="AE61" s="541"/>
      <c r="AF61" s="680"/>
      <c r="AG61" s="681"/>
    </row>
    <row r="62" spans="1:33" s="32" customFormat="1" ht="15.75" customHeight="1">
      <c r="A62" s="764" t="s">
        <v>441</v>
      </c>
      <c r="B62" s="301" t="s">
        <v>17</v>
      </c>
      <c r="C62" s="761" t="s">
        <v>134</v>
      </c>
      <c r="D62" s="713"/>
      <c r="E62" s="714"/>
      <c r="F62" s="715"/>
      <c r="G62" s="716"/>
      <c r="H62" s="717"/>
      <c r="I62" s="714"/>
      <c r="J62" s="713"/>
      <c r="K62" s="714"/>
      <c r="L62" s="718"/>
      <c r="M62" s="714"/>
      <c r="N62" s="718"/>
      <c r="O62" s="718"/>
      <c r="P62" s="713"/>
      <c r="Q62" s="714"/>
      <c r="R62" s="718"/>
      <c r="S62" s="714"/>
      <c r="T62" s="718"/>
      <c r="U62" s="718"/>
      <c r="V62" s="719"/>
      <c r="W62" s="720"/>
      <c r="X62" s="721"/>
      <c r="Y62" s="720"/>
      <c r="Z62" s="720"/>
      <c r="AA62" s="724" t="s">
        <v>415</v>
      </c>
      <c r="AB62" s="516"/>
      <c r="AC62" s="541"/>
      <c r="AD62" s="680"/>
      <c r="AE62" s="541"/>
      <c r="AF62" s="680"/>
      <c r="AG62" s="681"/>
    </row>
    <row r="63" spans="1:33" s="32" customFormat="1" ht="15.75" customHeight="1">
      <c r="A63" s="765" t="s">
        <v>291</v>
      </c>
      <c r="B63" s="301" t="s">
        <v>17</v>
      </c>
      <c r="C63" s="762" t="s">
        <v>165</v>
      </c>
      <c r="D63" s="713"/>
      <c r="E63" s="714"/>
      <c r="F63" s="715"/>
      <c r="G63" s="716"/>
      <c r="H63" s="717"/>
      <c r="I63" s="714"/>
      <c r="J63" s="713"/>
      <c r="K63" s="714"/>
      <c r="L63" s="718"/>
      <c r="M63" s="714"/>
      <c r="N63" s="718"/>
      <c r="O63" s="718"/>
      <c r="P63" s="713"/>
      <c r="Q63" s="714"/>
      <c r="R63" s="718"/>
      <c r="S63" s="714"/>
      <c r="T63" s="718"/>
      <c r="U63" s="718"/>
      <c r="V63" s="719"/>
      <c r="W63" s="720"/>
      <c r="X63" s="721"/>
      <c r="Y63" s="720"/>
      <c r="Z63" s="720"/>
      <c r="AA63" s="724" t="s">
        <v>415</v>
      </c>
      <c r="AB63" s="516"/>
      <c r="AC63" s="541"/>
      <c r="AD63" s="680"/>
      <c r="AE63" s="541"/>
      <c r="AF63" s="680"/>
      <c r="AG63" s="681"/>
    </row>
    <row r="64" spans="1:33" s="32" customFormat="1" ht="15.75" customHeight="1">
      <c r="A64" s="766" t="s">
        <v>432</v>
      </c>
      <c r="B64" s="301" t="s">
        <v>17</v>
      </c>
      <c r="C64" s="763" t="s">
        <v>429</v>
      </c>
      <c r="D64" s="713"/>
      <c r="E64" s="714"/>
      <c r="F64" s="715"/>
      <c r="G64" s="716"/>
      <c r="H64" s="717"/>
      <c r="I64" s="714"/>
      <c r="J64" s="713"/>
      <c r="K64" s="714"/>
      <c r="L64" s="718"/>
      <c r="M64" s="714"/>
      <c r="N64" s="718"/>
      <c r="O64" s="718"/>
      <c r="P64" s="713"/>
      <c r="Q64" s="714"/>
      <c r="R64" s="718"/>
      <c r="S64" s="714"/>
      <c r="T64" s="718"/>
      <c r="U64" s="718"/>
      <c r="V64" s="719"/>
      <c r="W64" s="720"/>
      <c r="X64" s="721"/>
      <c r="Y64" s="720"/>
      <c r="Z64" s="720"/>
      <c r="AA64" s="724" t="s">
        <v>415</v>
      </c>
      <c r="AB64" s="516"/>
      <c r="AC64" s="541"/>
      <c r="AD64" s="680"/>
      <c r="AE64" s="541"/>
      <c r="AF64" s="680"/>
      <c r="AG64" s="681"/>
    </row>
    <row r="65" spans="1:33" s="32" customFormat="1" ht="15.75" customHeight="1">
      <c r="A65" s="765" t="s">
        <v>284</v>
      </c>
      <c r="B65" s="301" t="s">
        <v>17</v>
      </c>
      <c r="C65" s="762" t="s">
        <v>379</v>
      </c>
      <c r="D65" s="713"/>
      <c r="E65" s="714"/>
      <c r="F65" s="715"/>
      <c r="G65" s="716"/>
      <c r="H65" s="717"/>
      <c r="I65" s="714"/>
      <c r="J65" s="713"/>
      <c r="K65" s="714"/>
      <c r="L65" s="718"/>
      <c r="M65" s="714"/>
      <c r="N65" s="718"/>
      <c r="O65" s="718"/>
      <c r="P65" s="713"/>
      <c r="Q65" s="714"/>
      <c r="R65" s="718"/>
      <c r="S65" s="714"/>
      <c r="T65" s="718"/>
      <c r="U65" s="718"/>
      <c r="V65" s="719"/>
      <c r="W65" s="720"/>
      <c r="X65" s="721"/>
      <c r="Y65" s="720"/>
      <c r="Z65" s="720"/>
      <c r="AA65" s="724" t="s">
        <v>415</v>
      </c>
      <c r="AB65" s="516"/>
      <c r="AC65" s="541"/>
      <c r="AD65" s="680"/>
      <c r="AE65" s="541"/>
      <c r="AF65" s="680"/>
      <c r="AG65" s="681"/>
    </row>
    <row r="66" spans="1:33" s="32" customFormat="1" ht="15.75" customHeight="1">
      <c r="A66" s="766" t="s">
        <v>434</v>
      </c>
      <c r="B66" s="301" t="s">
        <v>17</v>
      </c>
      <c r="C66" s="763" t="s">
        <v>430</v>
      </c>
      <c r="D66" s="713"/>
      <c r="E66" s="714"/>
      <c r="F66" s="715"/>
      <c r="G66" s="716"/>
      <c r="H66" s="717"/>
      <c r="I66" s="714"/>
      <c r="J66" s="713"/>
      <c r="K66" s="714"/>
      <c r="L66" s="718"/>
      <c r="M66" s="714"/>
      <c r="N66" s="718"/>
      <c r="O66" s="718"/>
      <c r="P66" s="713"/>
      <c r="Q66" s="714"/>
      <c r="R66" s="718"/>
      <c r="S66" s="714"/>
      <c r="T66" s="718"/>
      <c r="U66" s="718"/>
      <c r="V66" s="719"/>
      <c r="W66" s="720"/>
      <c r="X66" s="721"/>
      <c r="Y66" s="720"/>
      <c r="Z66" s="720"/>
      <c r="AA66" s="726" t="s">
        <v>415</v>
      </c>
      <c r="AB66" s="516"/>
      <c r="AC66" s="541"/>
      <c r="AD66" s="680"/>
      <c r="AE66" s="541"/>
      <c r="AF66" s="680"/>
      <c r="AG66" s="681"/>
    </row>
    <row r="67" spans="1:33" s="32" customFormat="1" ht="15.75" customHeight="1">
      <c r="A67" s="766" t="s">
        <v>433</v>
      </c>
      <c r="B67" s="301" t="s">
        <v>17</v>
      </c>
      <c r="C67" s="763" t="s">
        <v>431</v>
      </c>
      <c r="D67" s="713"/>
      <c r="E67" s="714"/>
      <c r="F67" s="715"/>
      <c r="G67" s="716"/>
      <c r="H67" s="717"/>
      <c r="I67" s="714"/>
      <c r="J67" s="713"/>
      <c r="K67" s="714"/>
      <c r="L67" s="718"/>
      <c r="M67" s="714"/>
      <c r="N67" s="718"/>
      <c r="O67" s="718"/>
      <c r="P67" s="713"/>
      <c r="Q67" s="714"/>
      <c r="R67" s="718"/>
      <c r="S67" s="714"/>
      <c r="T67" s="718"/>
      <c r="U67" s="718"/>
      <c r="V67" s="719"/>
      <c r="W67" s="720"/>
      <c r="X67" s="721"/>
      <c r="Y67" s="720"/>
      <c r="Z67" s="720"/>
      <c r="AA67" s="727" t="s">
        <v>415</v>
      </c>
      <c r="AB67" s="683"/>
      <c r="AC67" s="541"/>
      <c r="AD67" s="680"/>
      <c r="AE67" s="541"/>
      <c r="AF67" s="680"/>
      <c r="AG67" s="684"/>
    </row>
    <row r="68" spans="1:39" s="32" customFormat="1" ht="15.75" customHeight="1" thickBot="1">
      <c r="A68" s="947"/>
      <c r="B68" s="1102"/>
      <c r="C68" s="1102"/>
      <c r="D68" s="1102"/>
      <c r="E68" s="1102"/>
      <c r="F68" s="1102"/>
      <c r="G68" s="1102"/>
      <c r="H68" s="1102"/>
      <c r="I68" s="1102"/>
      <c r="J68" s="1102"/>
      <c r="K68" s="1102"/>
      <c r="L68" s="1102"/>
      <c r="M68" s="1102"/>
      <c r="N68" s="1102"/>
      <c r="O68" s="1102"/>
      <c r="P68" s="1102"/>
      <c r="Q68" s="1102"/>
      <c r="R68" s="1102"/>
      <c r="S68" s="1102"/>
      <c r="T68" s="1102"/>
      <c r="U68" s="1102"/>
      <c r="V68" s="1102"/>
      <c r="W68" s="1102"/>
      <c r="X68" s="1102"/>
      <c r="Y68" s="1102"/>
      <c r="Z68" s="1102"/>
      <c r="AA68" s="1102"/>
      <c r="AB68" s="1103"/>
      <c r="AC68" s="1103"/>
      <c r="AD68" s="1103"/>
      <c r="AE68" s="1103"/>
      <c r="AF68" s="1103"/>
      <c r="AG68" s="1104"/>
      <c r="AM68" s="73"/>
    </row>
    <row r="69" spans="1:39" s="32" customFormat="1" ht="15.75" customHeight="1" thickTop="1">
      <c r="A69" s="551" t="s">
        <v>290</v>
      </c>
      <c r="B69" s="323" t="s">
        <v>218</v>
      </c>
      <c r="C69" s="322" t="s">
        <v>30</v>
      </c>
      <c r="D69" s="9"/>
      <c r="E69" s="10"/>
      <c r="F69" s="10"/>
      <c r="G69" s="10"/>
      <c r="H69" s="24"/>
      <c r="I69" s="112"/>
      <c r="J69" s="65"/>
      <c r="K69" s="10"/>
      <c r="L69" s="10"/>
      <c r="M69" s="10"/>
      <c r="N69" s="24"/>
      <c r="O69" s="25"/>
      <c r="P69" s="309"/>
      <c r="Q69" s="10"/>
      <c r="R69" s="10"/>
      <c r="S69" s="10"/>
      <c r="T69" s="24"/>
      <c r="U69" s="25"/>
      <c r="V69" s="18">
        <v>4</v>
      </c>
      <c r="W69" s="126">
        <v>60</v>
      </c>
      <c r="X69" s="68"/>
      <c r="Y69" s="126">
        <f>IF(X69*15=0,"",X69*15)</f>
      </c>
      <c r="Z69" s="68">
        <v>0</v>
      </c>
      <c r="AA69" s="276" t="s">
        <v>59</v>
      </c>
      <c r="AB69" s="1109"/>
      <c r="AC69" s="1110"/>
      <c r="AD69" s="1110"/>
      <c r="AE69" s="1110"/>
      <c r="AF69" s="1110"/>
      <c r="AG69" s="1111"/>
      <c r="AM69" s="73"/>
    </row>
    <row r="70" spans="1:39" s="32" customFormat="1" ht="15.75" customHeight="1" thickBot="1">
      <c r="A70" s="1105"/>
      <c r="B70" s="1106"/>
      <c r="C70" s="1106"/>
      <c r="D70" s="1106"/>
      <c r="E70" s="1106"/>
      <c r="F70" s="1106"/>
      <c r="G70" s="1106"/>
      <c r="H70" s="1106"/>
      <c r="I70" s="1106"/>
      <c r="J70" s="1106"/>
      <c r="K70" s="1106"/>
      <c r="L70" s="1106"/>
      <c r="M70" s="1106"/>
      <c r="N70" s="1106"/>
      <c r="O70" s="1106"/>
      <c r="P70" s="1106"/>
      <c r="Q70" s="1106"/>
      <c r="R70" s="1106"/>
      <c r="S70" s="1106"/>
      <c r="T70" s="1106"/>
      <c r="U70" s="1106"/>
      <c r="V70" s="1106"/>
      <c r="W70" s="1106"/>
      <c r="X70" s="1106"/>
      <c r="Y70" s="1106"/>
      <c r="Z70" s="1106"/>
      <c r="AA70" s="1106"/>
      <c r="AB70" s="1107"/>
      <c r="AC70" s="1107"/>
      <c r="AD70" s="1107"/>
      <c r="AE70" s="1107"/>
      <c r="AF70" s="1107"/>
      <c r="AG70" s="1108"/>
      <c r="AM70" s="73"/>
    </row>
    <row r="71" spans="1:39" s="32" customFormat="1" ht="15.75" customHeight="1" thickTop="1">
      <c r="A71" s="962" t="s">
        <v>31</v>
      </c>
      <c r="B71" s="1112"/>
      <c r="C71" s="1112"/>
      <c r="D71" s="1112"/>
      <c r="E71" s="1112"/>
      <c r="F71" s="1112"/>
      <c r="G71" s="1112"/>
      <c r="H71" s="1112"/>
      <c r="I71" s="1112"/>
      <c r="J71" s="1112"/>
      <c r="K71" s="1112"/>
      <c r="L71" s="1112"/>
      <c r="M71" s="1112"/>
      <c r="N71" s="1112"/>
      <c r="O71" s="1112"/>
      <c r="P71" s="1112"/>
      <c r="Q71" s="1112"/>
      <c r="R71" s="1112"/>
      <c r="S71" s="1112"/>
      <c r="T71" s="1112"/>
      <c r="U71" s="1112"/>
      <c r="V71" s="1112"/>
      <c r="W71" s="1112"/>
      <c r="X71" s="1112"/>
      <c r="Y71" s="1112"/>
      <c r="Z71" s="1112"/>
      <c r="AA71" s="1112"/>
      <c r="AB71" s="70"/>
      <c r="AC71" s="70"/>
      <c r="AD71" s="70"/>
      <c r="AE71" s="70"/>
      <c r="AF71" s="70"/>
      <c r="AG71" s="71"/>
      <c r="AM71" s="73"/>
    </row>
    <row r="72" spans="1:39" s="32" customFormat="1" ht="15.75" customHeight="1">
      <c r="A72" s="35"/>
      <c r="B72" s="27"/>
      <c r="C72" s="36" t="s">
        <v>32</v>
      </c>
      <c r="D72" s="37"/>
      <c r="E72" s="38"/>
      <c r="F72" s="38"/>
      <c r="G72" s="38"/>
      <c r="H72" s="12"/>
      <c r="I72" s="39">
        <f>IF(COUNTIF(I12:I47,"A")=0,"",COUNTIF(I12:I47,"A"))</f>
      </c>
      <c r="J72" s="38"/>
      <c r="K72" s="38"/>
      <c r="L72" s="38"/>
      <c r="M72" s="38"/>
      <c r="N72" s="12"/>
      <c r="O72" s="39">
        <f>IF(COUNTIF(O12:O47,"A")=0,"",COUNTIF(O12:O47,"A"))</f>
        <v>1</v>
      </c>
      <c r="P72" s="40"/>
      <c r="Q72" s="38"/>
      <c r="R72" s="38"/>
      <c r="S72" s="38"/>
      <c r="T72" s="12"/>
      <c r="U72" s="39">
        <f>IF(COUNTIF(U12:U47,"A")=0,"",COUNTIF(U12:U47,"A"))</f>
        <v>1</v>
      </c>
      <c r="V72" s="38"/>
      <c r="W72" s="38"/>
      <c r="X72" s="38"/>
      <c r="Y72" s="38"/>
      <c r="Z72" s="12"/>
      <c r="AA72" s="37">
        <f>IF(COUNTIF(AA12:AA47,"A")=0,"",COUNTIF(AA12:AA47,"A"))</f>
      </c>
      <c r="AB72" s="117"/>
      <c r="AC72" s="38"/>
      <c r="AD72" s="38"/>
      <c r="AE72" s="38"/>
      <c r="AF72" s="12"/>
      <c r="AG72" s="72">
        <f aca="true" t="shared" si="18" ref="AG72:AG84">IF(SUM(D72:AA72)=0,"",(SUM(D72:AA72)))</f>
        <v>2</v>
      </c>
      <c r="AM72" s="73"/>
    </row>
    <row r="73" spans="1:39" s="32" customFormat="1" ht="15.75" customHeight="1">
      <c r="A73" s="35"/>
      <c r="B73" s="27"/>
      <c r="C73" s="36" t="s">
        <v>33</v>
      </c>
      <c r="D73" s="37"/>
      <c r="E73" s="38"/>
      <c r="F73" s="38"/>
      <c r="G73" s="38"/>
      <c r="H73" s="12"/>
      <c r="I73" s="39">
        <f>IF(COUNTIF(I12:I47,"B")=0,"",COUNTIF(I12:I47,"B"))</f>
      </c>
      <c r="J73" s="38"/>
      <c r="K73" s="38"/>
      <c r="L73" s="38"/>
      <c r="M73" s="38"/>
      <c r="N73" s="12"/>
      <c r="O73" s="39">
        <v>4</v>
      </c>
      <c r="P73" s="40"/>
      <c r="Q73" s="38"/>
      <c r="R73" s="38"/>
      <c r="S73" s="38"/>
      <c r="T73" s="12"/>
      <c r="U73" s="39">
        <f>IF(COUNTIF(U12:U47,"B")=0,"",COUNTIF(U12:U47,"B"))</f>
      </c>
      <c r="V73" s="38"/>
      <c r="W73" s="38"/>
      <c r="X73" s="38"/>
      <c r="Y73" s="38"/>
      <c r="Z73" s="12"/>
      <c r="AA73" s="37">
        <f>IF(COUNTIF(AA12:AA47,"B")=0,"",COUNTIF(AA12:AA47,"B"))</f>
      </c>
      <c r="AB73" s="117"/>
      <c r="AC73" s="38"/>
      <c r="AD73" s="38"/>
      <c r="AE73" s="38"/>
      <c r="AF73" s="12"/>
      <c r="AG73" s="72">
        <f t="shared" si="18"/>
        <v>4</v>
      </c>
      <c r="AM73" s="73"/>
    </row>
    <row r="74" spans="1:39" s="32" customFormat="1" ht="15.75" customHeight="1">
      <c r="A74" s="35"/>
      <c r="B74" s="27"/>
      <c r="C74" s="36" t="s">
        <v>34</v>
      </c>
      <c r="D74" s="37"/>
      <c r="E74" s="38"/>
      <c r="F74" s="38"/>
      <c r="G74" s="38"/>
      <c r="H74" s="12"/>
      <c r="I74" s="39">
        <f>IF(COUNTIF(I12:I47,"F")=0,"",COUNTIF(I12:I47,"F"))</f>
      </c>
      <c r="J74" s="38"/>
      <c r="K74" s="38"/>
      <c r="L74" s="38"/>
      <c r="M74" s="38"/>
      <c r="N74" s="12"/>
      <c r="O74" s="39">
        <f>IF(COUNTIF(O12:O47,"F")=0,"",COUNTIF(O12:O47,"F"))</f>
      </c>
      <c r="P74" s="40"/>
      <c r="Q74" s="38"/>
      <c r="R74" s="38"/>
      <c r="S74" s="38"/>
      <c r="T74" s="12"/>
      <c r="U74" s="39">
        <f>IF(COUNTIF(U12:U47,"F")=0,"",COUNTIF(U12:U47,"F"))</f>
      </c>
      <c r="V74" s="38"/>
      <c r="W74" s="38"/>
      <c r="X74" s="38"/>
      <c r="Y74" s="38"/>
      <c r="Z74" s="12"/>
      <c r="AA74" s="37">
        <f>IF(COUNTIF(AA12:AA47,"F")=0,"",COUNTIF(AA12:AA47,"F"))</f>
        <v>1</v>
      </c>
      <c r="AB74" s="117"/>
      <c r="AC74" s="38"/>
      <c r="AD74" s="38"/>
      <c r="AE74" s="38"/>
      <c r="AF74" s="12"/>
      <c r="AG74" s="72">
        <f t="shared" si="18"/>
        <v>1</v>
      </c>
      <c r="AM74" s="73"/>
    </row>
    <row r="75" spans="1:39" s="32" customFormat="1" ht="15.75" customHeight="1">
      <c r="A75" s="35"/>
      <c r="B75" s="27"/>
      <c r="C75" s="36" t="s">
        <v>35</v>
      </c>
      <c r="D75" s="37"/>
      <c r="E75" s="38"/>
      <c r="F75" s="38"/>
      <c r="G75" s="38"/>
      <c r="H75" s="12"/>
      <c r="I75" s="39">
        <f>IF(COUNTIF(I12:I47,"F(Z)")=0,"",COUNTIF(I12:I47,"F(Z)"))</f>
      </c>
      <c r="J75" s="38"/>
      <c r="K75" s="38"/>
      <c r="L75" s="38"/>
      <c r="M75" s="38"/>
      <c r="N75" s="12"/>
      <c r="O75" s="39">
        <f>IF(COUNTIF(O12:O47,"F(Z)")=0,"",COUNTIF(O12:O47,"F(Z)"))</f>
      </c>
      <c r="P75" s="40"/>
      <c r="Q75" s="38"/>
      <c r="R75" s="38"/>
      <c r="S75" s="38"/>
      <c r="T75" s="12"/>
      <c r="U75" s="39">
        <f>IF(COUNTIF(U12:U47,"F(Z)")=0,"",COUNTIF(U12:U47,"F(Z)"))</f>
      </c>
      <c r="V75" s="38"/>
      <c r="W75" s="38"/>
      <c r="X75" s="38"/>
      <c r="Y75" s="38"/>
      <c r="Z75" s="12"/>
      <c r="AA75" s="37">
        <f>IF(COUNTIF(AA12:AA47,"F(Z)")=0,"",COUNTIF(AA12:AA47,"F(Z)"))</f>
      </c>
      <c r="AB75" s="117"/>
      <c r="AC75" s="38"/>
      <c r="AD75" s="38"/>
      <c r="AE75" s="38"/>
      <c r="AF75" s="12"/>
      <c r="AG75" s="72">
        <f t="shared" si="18"/>
      </c>
      <c r="AM75" s="73"/>
    </row>
    <row r="76" spans="1:39" s="32" customFormat="1" ht="15.75" customHeight="1">
      <c r="A76" s="35"/>
      <c r="B76" s="27"/>
      <c r="C76" s="36" t="s">
        <v>36</v>
      </c>
      <c r="D76" s="37"/>
      <c r="E76" s="38"/>
      <c r="F76" s="38"/>
      <c r="G76" s="38"/>
      <c r="H76" s="12"/>
      <c r="I76" s="39">
        <f>IF(COUNTIF(I12:I47,"G")=0,"",COUNTIF(I12:I47,"G"))</f>
      </c>
      <c r="J76" s="38"/>
      <c r="K76" s="38"/>
      <c r="L76" s="38"/>
      <c r="M76" s="38"/>
      <c r="N76" s="12"/>
      <c r="O76" s="39">
        <f>IF(COUNTIF(O12:O47,"G")=0,"",COUNTIF(O12:O47,"G"))</f>
        <v>3</v>
      </c>
      <c r="P76" s="40"/>
      <c r="Q76" s="38"/>
      <c r="R76" s="38"/>
      <c r="S76" s="38"/>
      <c r="T76" s="12"/>
      <c r="U76" s="39">
        <f>IF(COUNTIF(U12:U47,"G")=0,"",COUNTIF(U12:U47,"G"))</f>
        <v>5</v>
      </c>
      <c r="V76" s="38"/>
      <c r="W76" s="38"/>
      <c r="X76" s="38"/>
      <c r="Y76" s="38"/>
      <c r="Z76" s="12"/>
      <c r="AA76" s="37">
        <f>IF(COUNTIF(AA12:AA47,"G")=0,"",COUNTIF(AA12:AA47,"G"))</f>
        <v>3</v>
      </c>
      <c r="AB76" s="117"/>
      <c r="AC76" s="38"/>
      <c r="AD76" s="38"/>
      <c r="AE76" s="38"/>
      <c r="AF76" s="12"/>
      <c r="AG76" s="72">
        <f t="shared" si="18"/>
        <v>11</v>
      </c>
      <c r="AM76" s="73"/>
    </row>
    <row r="77" spans="1:39" s="32" customFormat="1" ht="15.75" customHeight="1">
      <c r="A77" s="35"/>
      <c r="B77" s="27"/>
      <c r="C77" s="36" t="s">
        <v>37</v>
      </c>
      <c r="D77" s="37"/>
      <c r="E77" s="38"/>
      <c r="F77" s="38"/>
      <c r="G77" s="38"/>
      <c r="H77" s="12"/>
      <c r="I77" s="39">
        <f>IF(COUNTIF(I12:I47,"G(Z)")=0,"",COUNTIF(I12:I47,"G(Z)"))</f>
      </c>
      <c r="J77" s="38"/>
      <c r="K77" s="38"/>
      <c r="L77" s="38"/>
      <c r="M77" s="38"/>
      <c r="N77" s="12"/>
      <c r="O77" s="39">
        <f>IF(COUNTIF(O12:O47,"G(Z)")=0,"",COUNTIF(O12:O47,"G(Z)"))</f>
      </c>
      <c r="P77" s="40"/>
      <c r="Q77" s="38"/>
      <c r="R77" s="38"/>
      <c r="S77" s="38"/>
      <c r="T77" s="12"/>
      <c r="U77" s="39">
        <f>IF(COUNTIF(U12:U47,"G(Z)")=0,"",COUNTIF(U12:U47,"G(Z)"))</f>
      </c>
      <c r="V77" s="38"/>
      <c r="W77" s="38"/>
      <c r="X77" s="38"/>
      <c r="Y77" s="38"/>
      <c r="Z77" s="12"/>
      <c r="AA77" s="37">
        <f>IF(COUNTIF(AA12:AA47,"G(Z)")=0,"",COUNTIF(AA12:AA47,"G(Z)"))</f>
        <v>3</v>
      </c>
      <c r="AB77" s="117"/>
      <c r="AC77" s="38"/>
      <c r="AD77" s="38"/>
      <c r="AE77" s="38"/>
      <c r="AF77" s="12"/>
      <c r="AG77" s="72">
        <f t="shared" si="18"/>
        <v>3</v>
      </c>
      <c r="AM77" s="73"/>
    </row>
    <row r="78" spans="1:39" s="32" customFormat="1" ht="15.75" customHeight="1">
      <c r="A78" s="35"/>
      <c r="B78" s="27"/>
      <c r="C78" s="36" t="s">
        <v>38</v>
      </c>
      <c r="D78" s="37"/>
      <c r="E78" s="38"/>
      <c r="F78" s="38"/>
      <c r="G78" s="38"/>
      <c r="H78" s="12"/>
      <c r="I78" s="39">
        <f>IF(COUNTIF(I12:I47,"V")=0,"",COUNTIF(I12:I47,"V"))</f>
      </c>
      <c r="J78" s="38"/>
      <c r="K78" s="38"/>
      <c r="L78" s="38"/>
      <c r="M78" s="38"/>
      <c r="N78" s="12"/>
      <c r="O78" s="39">
        <f>IF(COUNTIF(O12:O47,"V")=0,"",COUNTIF(O12:O47,"V"))</f>
      </c>
      <c r="P78" s="40"/>
      <c r="Q78" s="38"/>
      <c r="R78" s="38"/>
      <c r="S78" s="38"/>
      <c r="T78" s="12"/>
      <c r="U78" s="39">
        <v>4</v>
      </c>
      <c r="V78" s="38"/>
      <c r="W78" s="38"/>
      <c r="X78" s="38"/>
      <c r="Y78" s="38"/>
      <c r="Z78" s="12"/>
      <c r="AA78" s="37">
        <f>IF(COUNTIF(AA12:AA47,"V")=0,"",COUNTIF(AA12:AA47,"V"))</f>
      </c>
      <c r="AB78" s="117"/>
      <c r="AC78" s="38"/>
      <c r="AD78" s="38"/>
      <c r="AE78" s="38"/>
      <c r="AF78" s="12"/>
      <c r="AG78" s="72">
        <f t="shared" si="18"/>
        <v>4</v>
      </c>
      <c r="AM78" s="73"/>
    </row>
    <row r="79" spans="1:39" s="32" customFormat="1" ht="15.75" customHeight="1">
      <c r="A79" s="35"/>
      <c r="B79" s="27"/>
      <c r="C79" s="36" t="s">
        <v>39</v>
      </c>
      <c r="D79" s="37"/>
      <c r="E79" s="38"/>
      <c r="F79" s="38"/>
      <c r="G79" s="38"/>
      <c r="H79" s="12"/>
      <c r="I79" s="39">
        <f>IF(COUNTIF(I12:I47,"V(Z)")=0,"",COUNTIF(I12:I47,"V(Z)"))</f>
      </c>
      <c r="J79" s="38"/>
      <c r="K79" s="38"/>
      <c r="L79" s="38"/>
      <c r="M79" s="38"/>
      <c r="N79" s="12"/>
      <c r="O79" s="39">
        <f>IF(COUNTIF(O12:O47,"V(Z)")=0,"",COUNTIF(O12:O47,"V(Z)"))</f>
      </c>
      <c r="P79" s="40"/>
      <c r="Q79" s="38"/>
      <c r="R79" s="38"/>
      <c r="S79" s="38"/>
      <c r="T79" s="12"/>
      <c r="U79" s="39">
        <f>IF(COUNTIF(U12:U47,"V(Z)")=0,"",COUNTIF(U12:U47,"V(Z)"))</f>
      </c>
      <c r="V79" s="38"/>
      <c r="W79" s="38"/>
      <c r="X79" s="38"/>
      <c r="Y79" s="38"/>
      <c r="Z79" s="12"/>
      <c r="AA79" s="37">
        <f>IF(COUNTIF(AA12:AA47,"V(Z)")=0,"",COUNTIF(AA12:AA47,"V(Z)"))</f>
      </c>
      <c r="AB79" s="117"/>
      <c r="AC79" s="38"/>
      <c r="AD79" s="38"/>
      <c r="AE79" s="38"/>
      <c r="AF79" s="12"/>
      <c r="AG79" s="72">
        <f t="shared" si="18"/>
      </c>
      <c r="AM79" s="73"/>
    </row>
    <row r="80" spans="1:39" s="32" customFormat="1" ht="15.75" customHeight="1">
      <c r="A80" s="35"/>
      <c r="B80" s="27"/>
      <c r="C80" s="36" t="s">
        <v>40</v>
      </c>
      <c r="D80" s="37"/>
      <c r="E80" s="38"/>
      <c r="F80" s="38"/>
      <c r="G80" s="38"/>
      <c r="H80" s="12"/>
      <c r="I80" s="39">
        <f>IF(COUNTIF(I12:I47,"AV")=0,"",COUNTIF(I12:I47,"AV"))</f>
      </c>
      <c r="J80" s="38"/>
      <c r="K80" s="38"/>
      <c r="L80" s="38"/>
      <c r="M80" s="38"/>
      <c r="N80" s="12"/>
      <c r="O80" s="39">
        <f>IF(COUNTIF(O12:O47,"AV")=0,"",COUNTIF(O12:O47,"AV"))</f>
      </c>
      <c r="P80" s="40"/>
      <c r="Q80" s="38"/>
      <c r="R80" s="38"/>
      <c r="S80" s="38"/>
      <c r="T80" s="12"/>
      <c r="U80" s="39">
        <f>IF(COUNTIF(U12:U47,"AV")=0,"",COUNTIF(U12:U47,"AV"))</f>
      </c>
      <c r="V80" s="38"/>
      <c r="W80" s="38"/>
      <c r="X80" s="38"/>
      <c r="Y80" s="38"/>
      <c r="Z80" s="12"/>
      <c r="AA80" s="37">
        <f>IF(COUNTIF(AA12:AA47,"AV")=0,"",COUNTIF(AA12:AA47,"AV"))</f>
      </c>
      <c r="AB80" s="117"/>
      <c r="AC80" s="38"/>
      <c r="AD80" s="38"/>
      <c r="AE80" s="38"/>
      <c r="AF80" s="12"/>
      <c r="AG80" s="72">
        <f t="shared" si="18"/>
      </c>
      <c r="AM80" s="73"/>
    </row>
    <row r="81" spans="1:39" s="32" customFormat="1" ht="21" customHeight="1">
      <c r="A81" s="35"/>
      <c r="B81" s="27"/>
      <c r="C81" s="36" t="s">
        <v>41</v>
      </c>
      <c r="D81" s="37"/>
      <c r="E81" s="38"/>
      <c r="F81" s="38"/>
      <c r="G81" s="38"/>
      <c r="H81" s="12"/>
      <c r="I81" s="39">
        <f>IF(COUNTIF(I2:I47,"KO")=0,"",COUNTIF(I2:I47,"KO"))</f>
      </c>
      <c r="J81" s="38"/>
      <c r="K81" s="38"/>
      <c r="L81" s="38"/>
      <c r="M81" s="38"/>
      <c r="N81" s="12"/>
      <c r="O81" s="39">
        <f>IF(COUNTIF(O2:O47,"KO")=0,"",COUNTIF(O2:O47,"KO"))</f>
      </c>
      <c r="P81" s="40"/>
      <c r="Q81" s="38"/>
      <c r="R81" s="38"/>
      <c r="S81" s="38"/>
      <c r="T81" s="12"/>
      <c r="U81" s="39">
        <f>IF(COUNTIF(U2:U47,"KO")=0,"",COUNTIF(U2:U47,"KO"))</f>
      </c>
      <c r="V81" s="38"/>
      <c r="W81" s="38"/>
      <c r="X81" s="38"/>
      <c r="Y81" s="38"/>
      <c r="Z81" s="12"/>
      <c r="AA81" s="37">
        <f>IF(COUNTIF(AA2:AA47,"KO")=0,"",COUNTIF(AA2:AA47,"KO"))</f>
      </c>
      <c r="AB81" s="117"/>
      <c r="AC81" s="38"/>
      <c r="AD81" s="38"/>
      <c r="AE81" s="38"/>
      <c r="AF81" s="12"/>
      <c r="AG81" s="72">
        <f t="shared" si="18"/>
      </c>
      <c r="AM81" s="73"/>
    </row>
    <row r="82" spans="1:33" s="32" customFormat="1" ht="15.75" customHeight="1">
      <c r="A82" s="35"/>
      <c r="B82" s="27"/>
      <c r="C82" s="44" t="s">
        <v>42</v>
      </c>
      <c r="D82" s="37"/>
      <c r="E82" s="38"/>
      <c r="F82" s="38"/>
      <c r="G82" s="38"/>
      <c r="H82" s="12"/>
      <c r="I82" s="39">
        <f>IF(COUNTIF(I12:I47,"S")=0,"",COUNTIF(I12:I47,"S"))</f>
      </c>
      <c r="J82" s="38"/>
      <c r="K82" s="38"/>
      <c r="L82" s="38"/>
      <c r="M82" s="38"/>
      <c r="N82" s="12"/>
      <c r="O82" s="39">
        <f>IF(COUNTIF(O12:O47,"S")=0,"",COUNTIF(O12:O47,"S"))</f>
      </c>
      <c r="P82" s="40"/>
      <c r="Q82" s="38"/>
      <c r="R82" s="38"/>
      <c r="S82" s="38"/>
      <c r="T82" s="12"/>
      <c r="U82" s="39"/>
      <c r="V82" s="38"/>
      <c r="W82" s="38"/>
      <c r="X82" s="38"/>
      <c r="Y82" s="38"/>
      <c r="Z82" s="12"/>
      <c r="AA82" s="37">
        <f>IF(COUNTIF(AA12:AA47,"S")=0,"",COUNTIF(AA12:AA47,"S"))</f>
      </c>
      <c r="AB82" s="117"/>
      <c r="AC82" s="38"/>
      <c r="AD82" s="38"/>
      <c r="AE82" s="38"/>
      <c r="AF82" s="12"/>
      <c r="AG82" s="72">
        <f>IF(SUM(D82:AA82)=0,"",(SUM(D82:AA82)))</f>
      </c>
    </row>
    <row r="83" spans="1:33" s="32" customFormat="1" ht="15.75" customHeight="1">
      <c r="A83" s="35"/>
      <c r="B83" s="27"/>
      <c r="C83" s="44" t="s">
        <v>43</v>
      </c>
      <c r="D83" s="45"/>
      <c r="E83" s="46"/>
      <c r="F83" s="46"/>
      <c r="G83" s="46"/>
      <c r="H83" s="47"/>
      <c r="I83" s="39">
        <f>IF(COUNTIF(I12:I47,"Z")=0,"",COUNTIF(I12:I47,"Z"))</f>
      </c>
      <c r="J83" s="46"/>
      <c r="K83" s="46"/>
      <c r="L83" s="46"/>
      <c r="M83" s="46"/>
      <c r="N83" s="47"/>
      <c r="O83" s="39">
        <f>IF(COUNTIF(O12:O47,"Z")=0,"",COUNTIF(O12:O47,"Z"))</f>
      </c>
      <c r="P83" s="48"/>
      <c r="Q83" s="46"/>
      <c r="R83" s="46"/>
      <c r="S83" s="46"/>
      <c r="T83" s="47"/>
      <c r="U83" s="39">
        <f>IF(COUNTIF(U12:U47,"Z")=0,"",COUNTIF(U12:U47,"Z"))</f>
      </c>
      <c r="V83" s="46"/>
      <c r="W83" s="46"/>
      <c r="X83" s="46"/>
      <c r="Y83" s="46"/>
      <c r="Z83" s="47"/>
      <c r="AA83" s="37">
        <v>1</v>
      </c>
      <c r="AB83" s="117"/>
      <c r="AC83" s="38"/>
      <c r="AD83" s="38"/>
      <c r="AE83" s="38"/>
      <c r="AF83" s="12"/>
      <c r="AG83" s="72">
        <f t="shared" si="18"/>
        <v>1</v>
      </c>
    </row>
    <row r="84" spans="1:33" s="32" customFormat="1" ht="15.75" customHeight="1">
      <c r="A84" s="74"/>
      <c r="B84" s="28"/>
      <c r="C84" s="49" t="s">
        <v>44</v>
      </c>
      <c r="D84" s="75"/>
      <c r="E84" s="76"/>
      <c r="F84" s="76"/>
      <c r="G84" s="76"/>
      <c r="H84" s="77"/>
      <c r="I84" s="39">
        <f>IF(COUNTIF(I12:I47,"KR")=0,"",COUNTIF(I12:I47,"KR"))</f>
      </c>
      <c r="J84" s="76"/>
      <c r="K84" s="76"/>
      <c r="L84" s="76"/>
      <c r="M84" s="76"/>
      <c r="N84" s="77"/>
      <c r="O84" s="39">
        <v>2</v>
      </c>
      <c r="P84" s="78"/>
      <c r="Q84" s="76"/>
      <c r="R84" s="76"/>
      <c r="S84" s="76"/>
      <c r="T84" s="77"/>
      <c r="U84" s="39">
        <v>1</v>
      </c>
      <c r="V84" s="76"/>
      <c r="W84" s="76"/>
      <c r="X84" s="76"/>
      <c r="Y84" s="76"/>
      <c r="Z84" s="77"/>
      <c r="AA84" s="37">
        <v>2</v>
      </c>
      <c r="AB84" s="118"/>
      <c r="AC84" s="79"/>
      <c r="AD84" s="79"/>
      <c r="AE84" s="79"/>
      <c r="AF84" s="80"/>
      <c r="AG84" s="72">
        <f t="shared" si="18"/>
        <v>5</v>
      </c>
    </row>
    <row r="85" spans="1:33" s="32" customFormat="1" ht="15.75" customHeight="1">
      <c r="A85" s="81"/>
      <c r="B85" s="82"/>
      <c r="C85" s="111" t="s">
        <v>64</v>
      </c>
      <c r="D85" s="83"/>
      <c r="E85" s="83"/>
      <c r="F85" s="83"/>
      <c r="G85" s="83"/>
      <c r="H85" s="84"/>
      <c r="I85" s="19"/>
      <c r="J85" s="83"/>
      <c r="K85" s="83"/>
      <c r="L85" s="83"/>
      <c r="M85" s="83"/>
      <c r="N85" s="84"/>
      <c r="O85" s="85"/>
      <c r="P85" s="86"/>
      <c r="Q85" s="83"/>
      <c r="R85" s="83"/>
      <c r="S85" s="83"/>
      <c r="T85" s="84"/>
      <c r="U85" s="85"/>
      <c r="V85" s="83"/>
      <c r="W85" s="83"/>
      <c r="X85" s="83"/>
      <c r="Y85" s="83"/>
      <c r="Z85" s="84"/>
      <c r="AA85" s="115"/>
      <c r="AB85" s="119"/>
      <c r="AC85" s="87"/>
      <c r="AD85" s="87"/>
      <c r="AE85" s="87"/>
      <c r="AF85" s="88"/>
      <c r="AG85" s="17"/>
    </row>
    <row r="86" spans="1:33" s="32" customFormat="1" ht="15.75" customHeight="1" thickBot="1">
      <c r="A86" s="89"/>
      <c r="B86" s="90"/>
      <c r="C86" s="105" t="s">
        <v>61</v>
      </c>
      <c r="D86" s="91"/>
      <c r="E86" s="92"/>
      <c r="F86" s="92"/>
      <c r="G86" s="92"/>
      <c r="H86" s="93"/>
      <c r="I86" s="106">
        <f>IF(SUM(I72:I85)=0,"",(SUM(I72:I85)))</f>
      </c>
      <c r="J86" s="107"/>
      <c r="K86" s="107"/>
      <c r="L86" s="107"/>
      <c r="M86" s="107"/>
      <c r="N86" s="108"/>
      <c r="O86" s="106">
        <f>IF(SUM(O72:O85)=0,"",(SUM(O72:O85)))</f>
        <v>10</v>
      </c>
      <c r="P86" s="109"/>
      <c r="Q86" s="107"/>
      <c r="R86" s="107"/>
      <c r="S86" s="107"/>
      <c r="T86" s="108"/>
      <c r="U86" s="106">
        <f>IF(SUM(U72:U85)=0,"",(SUM(U72:U85)))</f>
        <v>11</v>
      </c>
      <c r="V86" s="107"/>
      <c r="W86" s="107"/>
      <c r="X86" s="107"/>
      <c r="Y86" s="107"/>
      <c r="Z86" s="108"/>
      <c r="AA86" s="116">
        <f>IF(SUM(AA72:AA85)=0,"",(SUM(AA72:AA85)))</f>
        <v>10</v>
      </c>
      <c r="AB86" s="120"/>
      <c r="AC86" s="107"/>
      <c r="AD86" s="107"/>
      <c r="AE86" s="107"/>
      <c r="AF86" s="108"/>
      <c r="AG86" s="110">
        <f>IF(SUM(AG72:AG85)=0,"",(SUM(AG72:AG85)))</f>
        <v>31</v>
      </c>
    </row>
    <row r="87" spans="1:33" s="32" customFormat="1" ht="15.75" customHeight="1" thickTop="1">
      <c r="A87" s="1072" t="s">
        <v>46</v>
      </c>
      <c r="B87" s="1073"/>
      <c r="C87" s="1073"/>
      <c r="D87" s="1073"/>
      <c r="E87" s="1073"/>
      <c r="F87" s="1073"/>
      <c r="G87" s="1073"/>
      <c r="H87" s="1073"/>
      <c r="I87" s="1073"/>
      <c r="J87" s="1073"/>
      <c r="K87" s="1073"/>
      <c r="L87" s="1073"/>
      <c r="M87" s="1073"/>
      <c r="N87" s="1073"/>
      <c r="O87" s="1073"/>
      <c r="P87" s="1073"/>
      <c r="Q87" s="1073"/>
      <c r="R87" s="1073"/>
      <c r="S87" s="1073"/>
      <c r="T87" s="1073"/>
      <c r="U87" s="1073"/>
      <c r="V87" s="1073"/>
      <c r="W87" s="1073"/>
      <c r="X87" s="1073"/>
      <c r="Y87" s="1073"/>
      <c r="Z87" s="1073"/>
      <c r="AA87" s="1073"/>
      <c r="AB87" s="1093"/>
      <c r="AC87" s="1094"/>
      <c r="AD87" s="1094"/>
      <c r="AE87" s="1094"/>
      <c r="AF87" s="1094"/>
      <c r="AG87" s="1095"/>
    </row>
    <row r="88" spans="1:33" s="32" customFormat="1" ht="15.75" customHeight="1">
      <c r="A88" s="1090" t="s">
        <v>279</v>
      </c>
      <c r="B88" s="1091"/>
      <c r="C88" s="1091"/>
      <c r="D88" s="1091"/>
      <c r="E88" s="1091"/>
      <c r="F88" s="1091"/>
      <c r="G88" s="1091"/>
      <c r="H88" s="1091"/>
      <c r="I88" s="1091"/>
      <c r="J88" s="1091"/>
      <c r="K88" s="1091"/>
      <c r="L88" s="1091"/>
      <c r="M88" s="1091"/>
      <c r="N88" s="1091"/>
      <c r="O88" s="1091"/>
      <c r="P88" s="1091"/>
      <c r="Q88" s="1091"/>
      <c r="R88" s="1091"/>
      <c r="S88" s="1091"/>
      <c r="T88" s="1091"/>
      <c r="U88" s="1091"/>
      <c r="V88" s="1091"/>
      <c r="W88" s="1091"/>
      <c r="X88" s="1091"/>
      <c r="Y88" s="1091"/>
      <c r="Z88" s="1091"/>
      <c r="AA88" s="1092"/>
      <c r="AB88" s="1096"/>
      <c r="AC88" s="1097"/>
      <c r="AD88" s="1097"/>
      <c r="AE88" s="1097"/>
      <c r="AF88" s="1097"/>
      <c r="AG88" s="1098"/>
    </row>
    <row r="89" spans="1:33" s="32" customFormat="1" ht="15.75" customHeight="1">
      <c r="A89" s="1090" t="s">
        <v>453</v>
      </c>
      <c r="B89" s="1091"/>
      <c r="C89" s="1091"/>
      <c r="D89" s="1091"/>
      <c r="E89" s="1091"/>
      <c r="F89" s="1091"/>
      <c r="G89" s="1091"/>
      <c r="H89" s="1091"/>
      <c r="I89" s="1091"/>
      <c r="J89" s="1091"/>
      <c r="K89" s="1091"/>
      <c r="L89" s="1091"/>
      <c r="M89" s="1091"/>
      <c r="N89" s="1091"/>
      <c r="O89" s="1091"/>
      <c r="P89" s="1091"/>
      <c r="Q89" s="1091"/>
      <c r="R89" s="1091"/>
      <c r="S89" s="1091"/>
      <c r="T89" s="1091"/>
      <c r="U89" s="1091"/>
      <c r="V89" s="1091"/>
      <c r="W89" s="1091"/>
      <c r="X89" s="1091"/>
      <c r="Y89" s="1091"/>
      <c r="Z89" s="1091"/>
      <c r="AA89" s="1092"/>
      <c r="AB89" s="1096"/>
      <c r="AC89" s="1097"/>
      <c r="AD89" s="1097"/>
      <c r="AE89" s="1097"/>
      <c r="AF89" s="1097"/>
      <c r="AG89" s="1098"/>
    </row>
    <row r="90" spans="1:33" s="32" customFormat="1" ht="15.75" customHeight="1">
      <c r="A90" s="1090" t="s">
        <v>454</v>
      </c>
      <c r="B90" s="1091"/>
      <c r="C90" s="1091"/>
      <c r="D90" s="1091"/>
      <c r="E90" s="1091"/>
      <c r="F90" s="1091"/>
      <c r="G90" s="1091"/>
      <c r="H90" s="1091"/>
      <c r="I90" s="1091"/>
      <c r="J90" s="1091"/>
      <c r="K90" s="1091"/>
      <c r="L90" s="1091"/>
      <c r="M90" s="1091"/>
      <c r="N90" s="1091"/>
      <c r="O90" s="1091"/>
      <c r="P90" s="1091"/>
      <c r="Q90" s="1091"/>
      <c r="R90" s="1091"/>
      <c r="S90" s="1091"/>
      <c r="T90" s="1091"/>
      <c r="U90" s="1091"/>
      <c r="V90" s="1091"/>
      <c r="W90" s="1091"/>
      <c r="X90" s="1091"/>
      <c r="Y90" s="1091"/>
      <c r="Z90" s="1091"/>
      <c r="AA90" s="1092"/>
      <c r="AB90" s="1096"/>
      <c r="AC90" s="1097"/>
      <c r="AD90" s="1097"/>
      <c r="AE90" s="1097"/>
      <c r="AF90" s="1097"/>
      <c r="AG90" s="1098"/>
    </row>
    <row r="91" spans="1:33" s="32" customFormat="1" ht="15.75" customHeight="1" thickBot="1">
      <c r="A91" s="1114"/>
      <c r="B91" s="1115"/>
      <c r="C91" s="1115"/>
      <c r="D91" s="1115"/>
      <c r="E91" s="1115"/>
      <c r="F91" s="1115"/>
      <c r="G91" s="1115"/>
      <c r="H91" s="1115"/>
      <c r="I91" s="1115"/>
      <c r="J91" s="1115"/>
      <c r="K91" s="1115"/>
      <c r="L91" s="1115"/>
      <c r="M91" s="1115"/>
      <c r="N91" s="1115"/>
      <c r="O91" s="1115"/>
      <c r="P91" s="1115"/>
      <c r="Q91" s="1115"/>
      <c r="R91" s="1115"/>
      <c r="S91" s="1115"/>
      <c r="T91" s="1115"/>
      <c r="U91" s="1115"/>
      <c r="V91" s="1115"/>
      <c r="W91" s="1115"/>
      <c r="X91" s="1115"/>
      <c r="Y91" s="1115"/>
      <c r="Z91" s="1115"/>
      <c r="AA91" s="1115"/>
      <c r="AB91" s="1099"/>
      <c r="AC91" s="1100"/>
      <c r="AD91" s="1100"/>
      <c r="AE91" s="1100"/>
      <c r="AF91" s="1100"/>
      <c r="AG91" s="1101"/>
    </row>
    <row r="92" spans="1:27" s="32" customFormat="1" ht="15.75" customHeight="1" thickBot="1" thickTop="1">
      <c r="A92" s="1114"/>
      <c r="B92" s="1115"/>
      <c r="C92" s="1115"/>
      <c r="D92" s="1115"/>
      <c r="E92" s="1115"/>
      <c r="F92" s="1115"/>
      <c r="G92" s="1115"/>
      <c r="H92" s="1115"/>
      <c r="I92" s="1115"/>
      <c r="J92" s="1115"/>
      <c r="K92" s="1115"/>
      <c r="L92" s="1115"/>
      <c r="M92" s="1115"/>
      <c r="N92" s="1115"/>
      <c r="O92" s="1115"/>
      <c r="P92" s="1115"/>
      <c r="Q92" s="1115"/>
      <c r="R92" s="1115"/>
      <c r="S92" s="1115"/>
      <c r="T92" s="1115"/>
      <c r="U92" s="1115"/>
      <c r="V92" s="1115"/>
      <c r="W92" s="1115"/>
      <c r="X92" s="1115"/>
      <c r="Y92" s="1115"/>
      <c r="Z92" s="1115"/>
      <c r="AA92" s="1115"/>
    </row>
    <row r="93" spans="1:14" s="32" customFormat="1" ht="15.75" customHeight="1" thickTop="1">
      <c r="A93" s="821" t="s">
        <v>573</v>
      </c>
      <c r="B93" s="821"/>
      <c r="C93" s="821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2"/>
    </row>
    <row r="94" spans="1:3" s="32" customFormat="1" ht="15.75" customHeight="1">
      <c r="A94" s="50"/>
      <c r="B94" s="53"/>
      <c r="C94" s="53"/>
    </row>
    <row r="95" spans="1:3" s="32" customFormat="1" ht="15.75" customHeight="1">
      <c r="A95" s="50"/>
      <c r="B95" s="53"/>
      <c r="C95" s="53"/>
    </row>
    <row r="96" spans="1:3" s="32" customFormat="1" ht="15.75" customHeight="1">
      <c r="A96" s="50"/>
      <c r="B96" s="53"/>
      <c r="C96" s="53"/>
    </row>
    <row r="97" spans="1:3" s="32" customFormat="1" ht="15.75" customHeight="1">
      <c r="A97" s="50"/>
      <c r="B97" s="53"/>
      <c r="C97" s="53"/>
    </row>
    <row r="98" spans="1:3" s="32" customFormat="1" ht="15.75" customHeight="1">
      <c r="A98" s="50"/>
      <c r="B98" s="53"/>
      <c r="C98" s="53"/>
    </row>
    <row r="99" spans="1:3" s="32" customFormat="1" ht="15.75" customHeight="1">
      <c r="A99" s="50"/>
      <c r="B99" s="53"/>
      <c r="C99" s="53"/>
    </row>
    <row r="100" spans="1:3" s="32" customFormat="1" ht="15.75" customHeight="1">
      <c r="A100" s="50"/>
      <c r="B100" s="53"/>
      <c r="C100" s="53"/>
    </row>
    <row r="101" spans="1:3" s="32" customFormat="1" ht="15.75" customHeight="1">
      <c r="A101" s="50"/>
      <c r="B101" s="53"/>
      <c r="C101" s="53"/>
    </row>
    <row r="102" spans="1:3" s="32" customFormat="1" ht="15.75" customHeight="1">
      <c r="A102" s="50"/>
      <c r="B102" s="53"/>
      <c r="C102" s="53"/>
    </row>
    <row r="103" spans="1:3" s="32" customFormat="1" ht="15.75" customHeight="1">
      <c r="A103" s="50"/>
      <c r="B103" s="53"/>
      <c r="C103" s="53"/>
    </row>
    <row r="104" spans="1:3" s="32" customFormat="1" ht="15.75" customHeight="1">
      <c r="A104" s="50"/>
      <c r="B104" s="53"/>
      <c r="C104" s="53"/>
    </row>
    <row r="105" spans="1:3" s="32" customFormat="1" ht="15.75" customHeight="1">
      <c r="A105" s="50"/>
      <c r="B105" s="53"/>
      <c r="C105" s="53"/>
    </row>
    <row r="106" spans="1:3" s="32" customFormat="1" ht="15.75" customHeight="1">
      <c r="A106" s="50"/>
      <c r="B106" s="53"/>
      <c r="C106" s="53"/>
    </row>
    <row r="107" spans="1:3" s="32" customFormat="1" ht="15.75" customHeight="1">
      <c r="A107" s="50"/>
      <c r="B107" s="53"/>
      <c r="C107" s="53"/>
    </row>
    <row r="108" spans="1:3" s="32" customFormat="1" ht="15.75" customHeight="1">
      <c r="A108" s="50"/>
      <c r="B108" s="53"/>
      <c r="C108" s="53"/>
    </row>
    <row r="109" spans="1:3" s="32" customFormat="1" ht="15.75" customHeight="1">
      <c r="A109" s="50"/>
      <c r="B109" s="53"/>
      <c r="C109" s="53"/>
    </row>
    <row r="110" spans="1:3" s="32" customFormat="1" ht="15.75" customHeight="1">
      <c r="A110" s="50"/>
      <c r="B110" s="53"/>
      <c r="C110" s="53"/>
    </row>
    <row r="111" spans="1:3" s="32" customFormat="1" ht="15.75" customHeight="1">
      <c r="A111" s="50"/>
      <c r="B111" s="53"/>
      <c r="C111" s="53"/>
    </row>
    <row r="112" spans="1:3" s="32" customFormat="1" ht="15.75" customHeight="1">
      <c r="A112" s="50"/>
      <c r="B112" s="53"/>
      <c r="C112" s="53"/>
    </row>
    <row r="113" spans="1:3" s="32" customFormat="1" ht="15.75" customHeight="1">
      <c r="A113" s="50"/>
      <c r="B113" s="53"/>
      <c r="C113" s="53"/>
    </row>
    <row r="114" spans="1:3" s="32" customFormat="1" ht="15.75" customHeight="1">
      <c r="A114" s="50"/>
      <c r="B114" s="53"/>
      <c r="C114" s="53"/>
    </row>
    <row r="115" spans="1:3" s="32" customFormat="1" ht="15.75" customHeight="1">
      <c r="A115" s="50"/>
      <c r="B115" s="53"/>
      <c r="C115" s="53"/>
    </row>
    <row r="116" spans="1:3" s="32" customFormat="1" ht="15.75" customHeight="1">
      <c r="A116" s="50"/>
      <c r="B116" s="53"/>
      <c r="C116" s="53"/>
    </row>
    <row r="117" spans="1:3" s="32" customFormat="1" ht="15.75" customHeight="1">
      <c r="A117" s="50"/>
      <c r="B117" s="53"/>
      <c r="C117" s="53"/>
    </row>
    <row r="118" spans="1:3" s="32" customFormat="1" ht="15.75" customHeight="1">
      <c r="A118" s="50"/>
      <c r="B118" s="53"/>
      <c r="C118" s="53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3"/>
      <c r="C150" s="53"/>
    </row>
    <row r="151" spans="1:3" s="32" customFormat="1" ht="15.75" customHeight="1">
      <c r="A151" s="50"/>
      <c r="B151" s="53"/>
      <c r="C151" s="53"/>
    </row>
    <row r="152" spans="1:3" s="32" customFormat="1" ht="15.75" customHeight="1">
      <c r="A152" s="50"/>
      <c r="B152" s="53"/>
      <c r="C152" s="53"/>
    </row>
    <row r="153" spans="1:3" s="32" customFormat="1" ht="15.75" customHeight="1">
      <c r="A153" s="50"/>
      <c r="B153" s="53"/>
      <c r="C153" s="53"/>
    </row>
    <row r="154" spans="1:3" s="32" customFormat="1" ht="15.75" customHeight="1">
      <c r="A154" s="50"/>
      <c r="B154" s="53"/>
      <c r="C154" s="53"/>
    </row>
    <row r="155" spans="1:3" s="32" customFormat="1" ht="15.75" customHeight="1">
      <c r="A155" s="50"/>
      <c r="B155" s="54"/>
      <c r="C155" s="54"/>
    </row>
    <row r="156" spans="1:3" s="32" customFormat="1" ht="15.75" customHeight="1">
      <c r="A156" s="50"/>
      <c r="B156" s="54"/>
      <c r="C156" s="54"/>
    </row>
    <row r="157" spans="1:3" s="32" customFormat="1" ht="15.75" customHeight="1">
      <c r="A157" s="50"/>
      <c r="B157" s="54"/>
      <c r="C157" s="54"/>
    </row>
    <row r="158" spans="1:3" s="32" customFormat="1" ht="15.75" customHeight="1">
      <c r="A158" s="50"/>
      <c r="B158" s="54"/>
      <c r="C158" s="54"/>
    </row>
    <row r="159" spans="1:3" s="32" customFormat="1" ht="15.75" customHeight="1">
      <c r="A159" s="50"/>
      <c r="B159" s="54"/>
      <c r="C159" s="54"/>
    </row>
    <row r="160" spans="1:33" ht="15.75" customHeight="1">
      <c r="A160" s="50"/>
      <c r="B160" s="54"/>
      <c r="C160" s="54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</row>
    <row r="161" spans="1:33" ht="15.75" customHeight="1">
      <c r="A161" s="50"/>
      <c r="B161" s="54"/>
      <c r="C161" s="54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</row>
    <row r="162" spans="1:33" ht="15.75" customHeight="1">
      <c r="A162" s="50"/>
      <c r="B162" s="54"/>
      <c r="C162" s="54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</row>
    <row r="163" spans="1:33" ht="15.75" customHeight="1">
      <c r="A163" s="50"/>
      <c r="B163" s="54"/>
      <c r="C163" s="54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</row>
    <row r="164" spans="1:3" ht="15.75" customHeight="1">
      <c r="A164" s="55"/>
      <c r="B164" s="20"/>
      <c r="C164" s="20"/>
    </row>
    <row r="165" spans="1:3" ht="15.75" customHeight="1">
      <c r="A165" s="55"/>
      <c r="B165" s="20"/>
      <c r="C165" s="20"/>
    </row>
    <row r="166" spans="1:3" ht="15.75" customHeight="1">
      <c r="A166" s="55"/>
      <c r="B166" s="20"/>
      <c r="C166" s="20"/>
    </row>
    <row r="167" spans="1:3" ht="15.75" customHeight="1">
      <c r="A167" s="55"/>
      <c r="B167" s="20"/>
      <c r="C167" s="20"/>
    </row>
    <row r="168" spans="1:3" ht="15.75" customHeight="1">
      <c r="A168" s="55"/>
      <c r="B168" s="20"/>
      <c r="C168" s="20"/>
    </row>
    <row r="169" spans="1:3" ht="15.75" customHeight="1">
      <c r="A169" s="55"/>
      <c r="B169" s="20"/>
      <c r="C169" s="20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 customHeight="1">
      <c r="A193" s="55"/>
      <c r="B193" s="20"/>
      <c r="C193" s="20"/>
    </row>
    <row r="194" spans="1:3" ht="15.75">
      <c r="A194" s="55"/>
      <c r="B194" s="20"/>
      <c r="C194" s="20"/>
    </row>
    <row r="195" spans="1:3" ht="15.75">
      <c r="A195" s="55"/>
      <c r="B195" s="20"/>
      <c r="C195" s="20"/>
    </row>
    <row r="196" spans="1:3" ht="15.75">
      <c r="A196" s="55"/>
      <c r="B196" s="20"/>
      <c r="C196" s="20"/>
    </row>
    <row r="197" spans="1:3" ht="15.75">
      <c r="A197" s="55"/>
      <c r="B197" s="20"/>
      <c r="C197" s="20"/>
    </row>
    <row r="198" spans="1:3" ht="15.75">
      <c r="A198" s="55"/>
      <c r="B198" s="20"/>
      <c r="C198" s="20"/>
    </row>
    <row r="199" spans="1:3" ht="15.75">
      <c r="A199" s="55"/>
      <c r="B199" s="20"/>
      <c r="C199" s="20"/>
    </row>
    <row r="200" spans="1:3" ht="15.75">
      <c r="A200" s="55"/>
      <c r="B200" s="20"/>
      <c r="C200" s="20"/>
    </row>
    <row r="201" spans="1:3" ht="15.75">
      <c r="A201" s="55"/>
      <c r="B201" s="20"/>
      <c r="C201" s="20"/>
    </row>
    <row r="202" spans="1:3" ht="15.75">
      <c r="A202" s="55"/>
      <c r="B202" s="20"/>
      <c r="C202" s="20"/>
    </row>
    <row r="203" spans="1:3" ht="15.75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  <row r="256" spans="1:3" ht="15.75">
      <c r="A256" s="55"/>
      <c r="B256" s="20"/>
      <c r="C256" s="20"/>
    </row>
    <row r="257" spans="1:3" ht="15.75">
      <c r="A257" s="55"/>
      <c r="B257" s="20"/>
      <c r="C257" s="20"/>
    </row>
    <row r="258" spans="1:3" ht="15.75">
      <c r="A258" s="55"/>
      <c r="B258" s="20"/>
      <c r="C258" s="20"/>
    </row>
    <row r="259" spans="1:3" ht="15.75">
      <c r="A259" s="55"/>
      <c r="B259" s="20"/>
      <c r="C259" s="20"/>
    </row>
    <row r="260" spans="1:3" ht="15.75">
      <c r="A260" s="55"/>
      <c r="B260" s="20"/>
      <c r="C260" s="20"/>
    </row>
  </sheetData>
  <sheetProtection selectLockedCells="1"/>
  <mergeCells count="51">
    <mergeCell ref="AF8:AF9"/>
    <mergeCell ref="A88:AA88"/>
    <mergeCell ref="A68:AG68"/>
    <mergeCell ref="U8:U9"/>
    <mergeCell ref="AB69:AG69"/>
    <mergeCell ref="P8:Q8"/>
    <mergeCell ref="A90:AA90"/>
    <mergeCell ref="A89:AA89"/>
    <mergeCell ref="A87:AA87"/>
    <mergeCell ref="H8:H9"/>
    <mergeCell ref="F8:G8"/>
    <mergeCell ref="B6:B9"/>
    <mergeCell ref="AG8:AG9"/>
    <mergeCell ref="A91:AA91"/>
    <mergeCell ref="D36:AG36"/>
    <mergeCell ref="A71:AA71"/>
    <mergeCell ref="AB87:AG91"/>
    <mergeCell ref="V8:W8"/>
    <mergeCell ref="A70:AG70"/>
    <mergeCell ref="AB8:AC8"/>
    <mergeCell ref="N8:N9"/>
    <mergeCell ref="C6:C9"/>
    <mergeCell ref="AB6:AG6"/>
    <mergeCell ref="AB7:AG7"/>
    <mergeCell ref="X8:Y8"/>
    <mergeCell ref="D50:AG50"/>
    <mergeCell ref="A92:AA92"/>
    <mergeCell ref="D60:AG60"/>
    <mergeCell ref="D20:AG20"/>
    <mergeCell ref="R8:S8"/>
    <mergeCell ref="T8:T9"/>
    <mergeCell ref="D7:I7"/>
    <mergeCell ref="A1:AG1"/>
    <mergeCell ref="A2:AG2"/>
    <mergeCell ref="A3:AG3"/>
    <mergeCell ref="A4:AG4"/>
    <mergeCell ref="D6:AA6"/>
    <mergeCell ref="J7:O7"/>
    <mergeCell ref="A6:A9"/>
    <mergeCell ref="L8:M8"/>
    <mergeCell ref="D8:E8"/>
    <mergeCell ref="Z8:Z9"/>
    <mergeCell ref="D11:AG12"/>
    <mergeCell ref="AD8:AE8"/>
    <mergeCell ref="A5:AG5"/>
    <mergeCell ref="V7:AA7"/>
    <mergeCell ref="I8:I9"/>
    <mergeCell ref="AA8:AA9"/>
    <mergeCell ref="P7:U7"/>
    <mergeCell ref="O8:O9"/>
    <mergeCell ref="J8:K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8" scale="60" r:id="rId1"/>
  <headerFooter alignWithMargins="0">
    <oddHeader>&amp;R&amp;"Arial,Normál"&amp;12 2. számú melléklet a ............... alapképzési szak tantervéhez</oddHeader>
    <oddFooter>&amp;R&amp;Z&amp;F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BB260"/>
  <sheetViews>
    <sheetView zoomScale="80" zoomScaleNormal="80" zoomScaleSheetLayoutView="75" zoomScalePageLayoutView="0" workbookViewId="0" topLeftCell="A1">
      <pane ySplit="9" topLeftCell="A61" activePane="bottomLeft" state="frozen"/>
      <selection pane="topLeft" activeCell="A1" sqref="A1"/>
      <selection pane="bottomLeft" activeCell="J40" sqref="J40:AG49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10" width="4.66015625" style="1" customWidth="1"/>
    <col min="11" max="11" width="6.66015625" style="1" customWidth="1"/>
    <col min="12" max="12" width="4.66015625" style="1" customWidth="1"/>
    <col min="13" max="14" width="5.66015625" style="1" customWidth="1"/>
    <col min="15" max="15" width="6.16015625" style="1" customWidth="1"/>
    <col min="16" max="16" width="4.66015625" style="1" customWidth="1"/>
    <col min="17" max="17" width="6.66015625" style="1" customWidth="1"/>
    <col min="18" max="18" width="4.66015625" style="1" customWidth="1"/>
    <col min="19" max="20" width="5.66015625" style="1" customWidth="1"/>
    <col min="21" max="21" width="6.66015625" style="1" customWidth="1"/>
    <col min="22" max="22" width="4.66015625" style="1" customWidth="1"/>
    <col min="23" max="23" width="6.66015625" style="1" customWidth="1"/>
    <col min="24" max="24" width="4.66015625" style="1" customWidth="1"/>
    <col min="25" max="26" width="5.66015625" style="1" customWidth="1"/>
    <col min="27" max="27" width="6.66015625" style="1" customWidth="1"/>
    <col min="28" max="28" width="5.66015625" style="1" customWidth="1"/>
    <col min="29" max="29" width="8" style="1" customWidth="1"/>
    <col min="30" max="30" width="5.66015625" style="1" customWidth="1"/>
    <col min="31" max="31" width="8" style="1" customWidth="1"/>
    <col min="32" max="33" width="6.66015625" style="1" customWidth="1"/>
    <col min="34" max="16384" width="10.66015625" style="1" customWidth="1"/>
  </cols>
  <sheetData>
    <row r="1" spans="1:54" ht="21.75" customHeight="1">
      <c r="A1" s="1012" t="s">
        <v>0</v>
      </c>
      <c r="B1" s="1012"/>
      <c r="C1" s="1012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1013" t="s">
        <v>127</v>
      </c>
      <c r="B2" s="1013"/>
      <c r="C2" s="1013"/>
      <c r="D2" s="1071"/>
      <c r="E2" s="1071"/>
      <c r="F2" s="1071"/>
      <c r="G2" s="1071"/>
      <c r="H2" s="1071"/>
      <c r="I2" s="1071"/>
      <c r="J2" s="1071"/>
      <c r="K2" s="1071"/>
      <c r="L2" s="1071"/>
      <c r="M2" s="1071"/>
      <c r="N2" s="1071"/>
      <c r="O2" s="1071"/>
      <c r="P2" s="1071"/>
      <c r="Q2" s="1071"/>
      <c r="R2" s="1071"/>
      <c r="S2" s="1071"/>
      <c r="T2" s="1071"/>
      <c r="U2" s="1071"/>
      <c r="V2" s="1071"/>
      <c r="W2" s="1071"/>
      <c r="X2" s="1071"/>
      <c r="Y2" s="1071"/>
      <c r="Z2" s="1071"/>
      <c r="AA2" s="1071"/>
      <c r="AB2" s="1071"/>
      <c r="AC2" s="1071"/>
      <c r="AD2" s="1071"/>
      <c r="AE2" s="1071"/>
      <c r="AF2" s="1071"/>
      <c r="AG2" s="1071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59" t="s">
        <v>388</v>
      </c>
      <c r="B3" s="1059"/>
      <c r="C3" s="1059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61" t="s">
        <v>596</v>
      </c>
      <c r="B4" s="1061"/>
      <c r="C4" s="1061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1062"/>
      <c r="AC4" s="1062"/>
      <c r="AD4" s="1062"/>
      <c r="AE4" s="1062"/>
      <c r="AF4" s="1062"/>
      <c r="AG4" s="1062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988" t="s">
        <v>1</v>
      </c>
      <c r="B5" s="988"/>
      <c r="C5" s="988"/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0"/>
      <c r="U5" s="1080"/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080"/>
      <c r="AG5" s="1080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41" t="s">
        <v>2</v>
      </c>
      <c r="B6" s="1049" t="s">
        <v>3</v>
      </c>
      <c r="C6" s="1067"/>
      <c r="D6" s="1064" t="s">
        <v>5</v>
      </c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5"/>
      <c r="Z6" s="1065"/>
      <c r="AA6" s="1066"/>
      <c r="AB6" s="1075" t="s">
        <v>66</v>
      </c>
      <c r="AC6" s="1075"/>
      <c r="AD6" s="1075"/>
      <c r="AE6" s="1075"/>
      <c r="AF6" s="1075"/>
      <c r="AG6" s="1076"/>
    </row>
    <row r="7" spans="1:33" ht="15.75" customHeight="1">
      <c r="A7" s="1042"/>
      <c r="B7" s="1050"/>
      <c r="C7" s="1068"/>
      <c r="D7" s="1054" t="s">
        <v>10</v>
      </c>
      <c r="E7" s="1055"/>
      <c r="F7" s="1055"/>
      <c r="G7" s="1055"/>
      <c r="H7" s="1055"/>
      <c r="I7" s="1056"/>
      <c r="J7" s="1054" t="s">
        <v>47</v>
      </c>
      <c r="K7" s="1055"/>
      <c r="L7" s="1055"/>
      <c r="M7" s="1055"/>
      <c r="N7" s="1055"/>
      <c r="O7" s="1056"/>
      <c r="P7" s="1054" t="s">
        <v>48</v>
      </c>
      <c r="Q7" s="1055"/>
      <c r="R7" s="1055"/>
      <c r="S7" s="1055"/>
      <c r="T7" s="1055"/>
      <c r="U7" s="1056"/>
      <c r="V7" s="1054" t="s">
        <v>49</v>
      </c>
      <c r="W7" s="1055"/>
      <c r="X7" s="1055"/>
      <c r="Y7" s="1055"/>
      <c r="Z7" s="1055"/>
      <c r="AA7" s="1056"/>
      <c r="AB7" s="1077" t="s">
        <v>50</v>
      </c>
      <c r="AC7" s="1055"/>
      <c r="AD7" s="1055"/>
      <c r="AE7" s="1055"/>
      <c r="AF7" s="1055"/>
      <c r="AG7" s="1078"/>
    </row>
    <row r="8" spans="1:33" ht="15.75" customHeight="1" thickBot="1">
      <c r="A8" s="1042"/>
      <c r="B8" s="1050"/>
      <c r="C8" s="1068"/>
      <c r="D8" s="1057" t="s">
        <v>11</v>
      </c>
      <c r="E8" s="1057"/>
      <c r="F8" s="1058" t="s">
        <v>12</v>
      </c>
      <c r="G8" s="1058"/>
      <c r="H8" s="1052" t="s">
        <v>13</v>
      </c>
      <c r="I8" s="1053" t="s">
        <v>72</v>
      </c>
      <c r="J8" s="1057" t="s">
        <v>11</v>
      </c>
      <c r="K8" s="1057"/>
      <c r="L8" s="1058" t="s">
        <v>12</v>
      </c>
      <c r="M8" s="1058"/>
      <c r="N8" s="1052" t="s">
        <v>13</v>
      </c>
      <c r="O8" s="1053" t="s">
        <v>72</v>
      </c>
      <c r="P8" s="1057" t="s">
        <v>11</v>
      </c>
      <c r="Q8" s="1057"/>
      <c r="R8" s="1058" t="s">
        <v>12</v>
      </c>
      <c r="S8" s="1058"/>
      <c r="T8" s="1052" t="s">
        <v>13</v>
      </c>
      <c r="U8" s="1053" t="s">
        <v>72</v>
      </c>
      <c r="V8" s="1057" t="s">
        <v>11</v>
      </c>
      <c r="W8" s="1057"/>
      <c r="X8" s="1058" t="s">
        <v>12</v>
      </c>
      <c r="Y8" s="1058"/>
      <c r="Z8" s="1052" t="s">
        <v>13</v>
      </c>
      <c r="AA8" s="1063" t="s">
        <v>72</v>
      </c>
      <c r="AB8" s="1079" t="s">
        <v>11</v>
      </c>
      <c r="AC8" s="1057"/>
      <c r="AD8" s="1058" t="s">
        <v>12</v>
      </c>
      <c r="AE8" s="1058"/>
      <c r="AF8" s="1052" t="s">
        <v>13</v>
      </c>
      <c r="AG8" s="1074" t="s">
        <v>69</v>
      </c>
    </row>
    <row r="9" spans="1:33" ht="79.5" customHeight="1" thickBot="1">
      <c r="A9" s="1043"/>
      <c r="B9" s="1051"/>
      <c r="C9" s="1069"/>
      <c r="D9" s="3" t="s">
        <v>67</v>
      </c>
      <c r="E9" s="2" t="s">
        <v>68</v>
      </c>
      <c r="F9" s="4" t="s">
        <v>67</v>
      </c>
      <c r="G9" s="2" t="s">
        <v>68</v>
      </c>
      <c r="H9" s="1052"/>
      <c r="I9" s="1053"/>
      <c r="J9" s="3" t="s">
        <v>67</v>
      </c>
      <c r="K9" s="2" t="s">
        <v>68</v>
      </c>
      <c r="L9" s="4" t="s">
        <v>67</v>
      </c>
      <c r="M9" s="2" t="s">
        <v>68</v>
      </c>
      <c r="N9" s="1052"/>
      <c r="O9" s="1053"/>
      <c r="P9" s="3" t="s">
        <v>67</v>
      </c>
      <c r="Q9" s="2" t="s">
        <v>68</v>
      </c>
      <c r="R9" s="4" t="s">
        <v>67</v>
      </c>
      <c r="S9" s="2" t="s">
        <v>68</v>
      </c>
      <c r="T9" s="1052"/>
      <c r="U9" s="1053"/>
      <c r="V9" s="3" t="s">
        <v>67</v>
      </c>
      <c r="W9" s="2" t="s">
        <v>68</v>
      </c>
      <c r="X9" s="4" t="s">
        <v>67</v>
      </c>
      <c r="Y9" s="2" t="s">
        <v>68</v>
      </c>
      <c r="Z9" s="1052"/>
      <c r="AA9" s="1063"/>
      <c r="AB9" s="114" t="s">
        <v>67</v>
      </c>
      <c r="AC9" s="2" t="s">
        <v>68</v>
      </c>
      <c r="AD9" s="4" t="s">
        <v>67</v>
      </c>
      <c r="AE9" s="2" t="s">
        <v>68</v>
      </c>
      <c r="AF9" s="1052"/>
      <c r="AG9" s="1074"/>
    </row>
    <row r="10" spans="1:33" ht="21.75" customHeight="1" thickBot="1">
      <c r="A10" s="292"/>
      <c r="B10" s="331"/>
      <c r="C10" s="125" t="s">
        <v>63</v>
      </c>
      <c r="D10" s="140"/>
      <c r="E10" s="141"/>
      <c r="F10" s="141"/>
      <c r="G10" s="141"/>
      <c r="H10" s="141"/>
      <c r="I10" s="142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3"/>
      <c r="AC10" s="141"/>
      <c r="AD10" s="141"/>
      <c r="AE10" s="141"/>
      <c r="AF10" s="141"/>
      <c r="AG10" s="144"/>
    </row>
    <row r="11" spans="1:33" ht="15.75" customHeight="1">
      <c r="A11" s="293" t="s">
        <v>51</v>
      </c>
      <c r="B11" s="301"/>
      <c r="C11" s="61" t="s">
        <v>52</v>
      </c>
      <c r="D11" s="1084"/>
      <c r="E11" s="1085"/>
      <c r="F11" s="1085"/>
      <c r="G11" s="1085"/>
      <c r="H11" s="1085"/>
      <c r="I11" s="1085"/>
      <c r="J11" s="1085"/>
      <c r="K11" s="1085"/>
      <c r="L11" s="1085"/>
      <c r="M11" s="1085"/>
      <c r="N11" s="1085"/>
      <c r="O11" s="1085"/>
      <c r="P11" s="1085"/>
      <c r="Q11" s="1085"/>
      <c r="R11" s="1085"/>
      <c r="S11" s="1085"/>
      <c r="T11" s="1085"/>
      <c r="U11" s="1085"/>
      <c r="V11" s="1085"/>
      <c r="W11" s="1085"/>
      <c r="X11" s="1085"/>
      <c r="Y11" s="1085"/>
      <c r="Z11" s="1085"/>
      <c r="AA11" s="1085"/>
      <c r="AB11" s="1085"/>
      <c r="AC11" s="1085"/>
      <c r="AD11" s="1085"/>
      <c r="AE11" s="1085"/>
      <c r="AF11" s="1085"/>
      <c r="AG11" s="1086"/>
    </row>
    <row r="12" spans="1:33" ht="15.75" customHeight="1">
      <c r="A12" s="293"/>
      <c r="B12" s="301"/>
      <c r="C12" s="277" t="s">
        <v>129</v>
      </c>
      <c r="D12" s="1087"/>
      <c r="E12" s="1088"/>
      <c r="F12" s="1088"/>
      <c r="G12" s="1088"/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8"/>
      <c r="S12" s="1088"/>
      <c r="T12" s="1088"/>
      <c r="U12" s="1088"/>
      <c r="V12" s="1088"/>
      <c r="W12" s="1088"/>
      <c r="X12" s="1088"/>
      <c r="Y12" s="1088"/>
      <c r="Z12" s="1088"/>
      <c r="AA12" s="1088"/>
      <c r="AB12" s="1088"/>
      <c r="AC12" s="1088"/>
      <c r="AD12" s="1088"/>
      <c r="AE12" s="1088"/>
      <c r="AF12" s="1088"/>
      <c r="AG12" s="1089"/>
    </row>
    <row r="13" spans="1:34" ht="15.75" customHeight="1">
      <c r="A13" s="551" t="s">
        <v>476</v>
      </c>
      <c r="B13" s="546" t="s">
        <v>23</v>
      </c>
      <c r="C13" s="583" t="s">
        <v>557</v>
      </c>
      <c r="D13" s="549"/>
      <c r="E13" s="513"/>
      <c r="F13" s="519"/>
      <c r="G13" s="513"/>
      <c r="H13" s="519"/>
      <c r="I13" s="539"/>
      <c r="J13" s="628">
        <v>3</v>
      </c>
      <c r="K13" s="629">
        <v>45</v>
      </c>
      <c r="L13" s="630">
        <v>1</v>
      </c>
      <c r="M13" s="629">
        <v>15</v>
      </c>
      <c r="N13" s="630">
        <v>6</v>
      </c>
      <c r="O13" s="631" t="s">
        <v>21</v>
      </c>
      <c r="P13" s="549"/>
      <c r="Q13" s="513"/>
      <c r="R13" s="519"/>
      <c r="S13" s="513"/>
      <c r="T13" s="519"/>
      <c r="U13" s="539"/>
      <c r="V13" s="549"/>
      <c r="W13" s="513"/>
      <c r="X13" s="519"/>
      <c r="Y13" s="513"/>
      <c r="Z13" s="519"/>
      <c r="AA13" s="515"/>
      <c r="AB13" s="516">
        <f>SUM(D13,J13,P13,V13)</f>
        <v>3</v>
      </c>
      <c r="AC13" s="513">
        <f>SUM(E13,K13,Q13,W13)</f>
        <v>45</v>
      </c>
      <c r="AD13" s="517">
        <f>SUM(F13,L13,R13,X13)</f>
        <v>1</v>
      </c>
      <c r="AE13" s="513">
        <f aca="true" t="shared" si="0" ref="AE13:AF17">SUM(A13,G13,M13,S13,Y13)</f>
        <v>15</v>
      </c>
      <c r="AF13" s="517">
        <f>SUM(B13,H13,N13,T13,Z13)</f>
        <v>6</v>
      </c>
      <c r="AG13" s="521">
        <f aca="true" t="shared" si="1" ref="AG13:AG19">SUM(AB13,AD13)</f>
        <v>4</v>
      </c>
      <c r="AH13" s="130"/>
    </row>
    <row r="14" spans="1:34" ht="15.75" customHeight="1">
      <c r="A14" s="551" t="s">
        <v>477</v>
      </c>
      <c r="B14" s="546" t="s">
        <v>23</v>
      </c>
      <c r="C14" s="583" t="s">
        <v>473</v>
      </c>
      <c r="D14" s="549"/>
      <c r="E14" s="513"/>
      <c r="F14" s="519"/>
      <c r="G14" s="513"/>
      <c r="H14" s="519"/>
      <c r="I14" s="539"/>
      <c r="J14" s="632">
        <v>2</v>
      </c>
      <c r="K14" s="633">
        <v>30</v>
      </c>
      <c r="L14" s="634">
        <v>3</v>
      </c>
      <c r="M14" s="633">
        <v>45</v>
      </c>
      <c r="N14" s="634">
        <v>8</v>
      </c>
      <c r="O14" s="635" t="s">
        <v>21</v>
      </c>
      <c r="P14" s="549"/>
      <c r="Q14" s="513"/>
      <c r="R14" s="519"/>
      <c r="S14" s="513"/>
      <c r="T14" s="519"/>
      <c r="U14" s="539"/>
      <c r="V14" s="549"/>
      <c r="W14" s="513"/>
      <c r="X14" s="519"/>
      <c r="Y14" s="513"/>
      <c r="Z14" s="519"/>
      <c r="AA14" s="515"/>
      <c r="AB14" s="516">
        <f aca="true" t="shared" si="2" ref="AB14:AD17">SUM(D14,J14,P14,V14)</f>
        <v>2</v>
      </c>
      <c r="AC14" s="513">
        <f t="shared" si="2"/>
        <v>30</v>
      </c>
      <c r="AD14" s="517">
        <f t="shared" si="2"/>
        <v>3</v>
      </c>
      <c r="AE14" s="513">
        <f t="shared" si="0"/>
        <v>45</v>
      </c>
      <c r="AF14" s="517">
        <f t="shared" si="0"/>
        <v>8</v>
      </c>
      <c r="AG14" s="521">
        <f t="shared" si="1"/>
        <v>5</v>
      </c>
      <c r="AH14" s="130"/>
    </row>
    <row r="15" spans="1:34" ht="15.75" customHeight="1">
      <c r="A15" s="551" t="s">
        <v>478</v>
      </c>
      <c r="B15" s="546" t="s">
        <v>23</v>
      </c>
      <c r="C15" s="583" t="s">
        <v>474</v>
      </c>
      <c r="D15" s="549"/>
      <c r="E15" s="513"/>
      <c r="F15" s="519"/>
      <c r="G15" s="513"/>
      <c r="H15" s="519"/>
      <c r="I15" s="539"/>
      <c r="J15" s="632">
        <v>3</v>
      </c>
      <c r="K15" s="633">
        <v>45</v>
      </c>
      <c r="L15" s="634"/>
      <c r="M15" s="633"/>
      <c r="N15" s="634">
        <v>4</v>
      </c>
      <c r="O15" s="635" t="s">
        <v>21</v>
      </c>
      <c r="P15" s="549"/>
      <c r="Q15" s="513"/>
      <c r="R15" s="519"/>
      <c r="S15" s="513"/>
      <c r="T15" s="519"/>
      <c r="U15" s="539"/>
      <c r="V15" s="549"/>
      <c r="W15" s="513"/>
      <c r="X15" s="519"/>
      <c r="Y15" s="513"/>
      <c r="Z15" s="519"/>
      <c r="AA15" s="515"/>
      <c r="AB15" s="516">
        <f t="shared" si="2"/>
        <v>3</v>
      </c>
      <c r="AC15" s="513">
        <f t="shared" si="2"/>
        <v>45</v>
      </c>
      <c r="AD15" s="517">
        <f t="shared" si="2"/>
        <v>0</v>
      </c>
      <c r="AE15" s="513">
        <f t="shared" si="0"/>
        <v>0</v>
      </c>
      <c r="AF15" s="517">
        <f t="shared" si="0"/>
        <v>4</v>
      </c>
      <c r="AG15" s="521">
        <f t="shared" si="1"/>
        <v>3</v>
      </c>
      <c r="AH15" s="130"/>
    </row>
    <row r="16" spans="1:34" ht="15.75" customHeight="1">
      <c r="A16" s="551" t="s">
        <v>522</v>
      </c>
      <c r="B16" s="546" t="s">
        <v>23</v>
      </c>
      <c r="C16" s="583" t="s">
        <v>475</v>
      </c>
      <c r="D16" s="549"/>
      <c r="E16" s="513"/>
      <c r="F16" s="519"/>
      <c r="G16" s="513"/>
      <c r="H16" s="519"/>
      <c r="I16" s="539"/>
      <c r="J16" s="632">
        <v>1</v>
      </c>
      <c r="K16" s="633">
        <v>15</v>
      </c>
      <c r="L16" s="634">
        <v>3</v>
      </c>
      <c r="M16" s="633">
        <v>45</v>
      </c>
      <c r="N16" s="634">
        <v>6</v>
      </c>
      <c r="O16" s="635" t="s">
        <v>21</v>
      </c>
      <c r="P16" s="549"/>
      <c r="Q16" s="513"/>
      <c r="R16" s="519"/>
      <c r="S16" s="513"/>
      <c r="T16" s="519"/>
      <c r="U16" s="539"/>
      <c r="V16" s="549"/>
      <c r="W16" s="513"/>
      <c r="X16" s="519"/>
      <c r="Y16" s="513"/>
      <c r="Z16" s="519"/>
      <c r="AA16" s="515"/>
      <c r="AB16" s="516">
        <f t="shared" si="2"/>
        <v>1</v>
      </c>
      <c r="AC16" s="513">
        <f t="shared" si="2"/>
        <v>15</v>
      </c>
      <c r="AD16" s="517">
        <f t="shared" si="2"/>
        <v>3</v>
      </c>
      <c r="AE16" s="513">
        <f t="shared" si="0"/>
        <v>45</v>
      </c>
      <c r="AF16" s="517">
        <f t="shared" si="0"/>
        <v>6</v>
      </c>
      <c r="AG16" s="521">
        <f t="shared" si="1"/>
        <v>4</v>
      </c>
      <c r="AH16" s="130"/>
    </row>
    <row r="17" spans="1:33" ht="15.75" customHeight="1">
      <c r="A17" s="171"/>
      <c r="B17" s="312" t="s">
        <v>22</v>
      </c>
      <c r="C17" s="547" t="s">
        <v>327</v>
      </c>
      <c r="D17" s="513"/>
      <c r="E17" s="513"/>
      <c r="F17" s="513"/>
      <c r="G17" s="513"/>
      <c r="H17" s="513"/>
      <c r="I17" s="513"/>
      <c r="J17" s="636">
        <v>1</v>
      </c>
      <c r="K17" s="637">
        <v>15</v>
      </c>
      <c r="L17" s="638">
        <v>1</v>
      </c>
      <c r="M17" s="637">
        <v>15</v>
      </c>
      <c r="N17" s="638">
        <v>3</v>
      </c>
      <c r="O17" s="773" t="s">
        <v>18</v>
      </c>
      <c r="P17" s="519"/>
      <c r="Q17" s="513"/>
      <c r="R17" s="519"/>
      <c r="S17" s="519"/>
      <c r="T17" s="519"/>
      <c r="U17" s="539"/>
      <c r="V17" s="549"/>
      <c r="W17" s="513"/>
      <c r="X17" s="519"/>
      <c r="Y17" s="513"/>
      <c r="Z17" s="519"/>
      <c r="AA17" s="515"/>
      <c r="AB17" s="516">
        <f t="shared" si="2"/>
        <v>1</v>
      </c>
      <c r="AC17" s="513">
        <f>SUM(E17,K17,Q17,W17)</f>
        <v>15</v>
      </c>
      <c r="AD17" s="517">
        <f>SUM(F17,L17,R17,X17)</f>
        <v>1</v>
      </c>
      <c r="AE17" s="513">
        <f t="shared" si="0"/>
        <v>15</v>
      </c>
      <c r="AF17" s="517">
        <f>SUM(B17,H17,N17,T17,Z17)</f>
        <v>3</v>
      </c>
      <c r="AG17" s="521">
        <f t="shared" si="1"/>
        <v>2</v>
      </c>
    </row>
    <row r="18" spans="1:33" ht="15.75" customHeight="1" thickBot="1">
      <c r="A18" s="551" t="s">
        <v>384</v>
      </c>
      <c r="B18" s="312" t="s">
        <v>23</v>
      </c>
      <c r="C18" s="583" t="s">
        <v>166</v>
      </c>
      <c r="D18" s="549"/>
      <c r="E18" s="513"/>
      <c r="F18" s="519"/>
      <c r="G18" s="513"/>
      <c r="H18" s="519"/>
      <c r="I18" s="539"/>
      <c r="J18" s="636">
        <v>0</v>
      </c>
      <c r="K18" s="637">
        <v>0</v>
      </c>
      <c r="L18" s="638">
        <v>2</v>
      </c>
      <c r="M18" s="637">
        <v>30</v>
      </c>
      <c r="N18" s="638">
        <v>3</v>
      </c>
      <c r="O18" s="639" t="s">
        <v>18</v>
      </c>
      <c r="P18" s="549"/>
      <c r="Q18" s="513"/>
      <c r="R18" s="519"/>
      <c r="S18" s="513"/>
      <c r="T18" s="519"/>
      <c r="U18" s="539"/>
      <c r="V18" s="549"/>
      <c r="W18" s="513"/>
      <c r="X18" s="519"/>
      <c r="Y18" s="513"/>
      <c r="Z18" s="519"/>
      <c r="AA18" s="515"/>
      <c r="AB18" s="516">
        <f>SUM(D18,J18,P18,V18)</f>
        <v>0</v>
      </c>
      <c r="AC18" s="513">
        <f>SUM(E18,K18,Q18,W18)</f>
        <v>0</v>
      </c>
      <c r="AD18" s="517">
        <f>SUM(F18,L18,R18,X18)</f>
        <v>2</v>
      </c>
      <c r="AE18" s="513">
        <f>SUM(A18,G18,M18,S18,Y18)</f>
        <v>30</v>
      </c>
      <c r="AF18" s="517">
        <f>SUM(B18,H18,N18,T18,Z18)</f>
        <v>3</v>
      </c>
      <c r="AG18" s="521">
        <f t="shared" si="1"/>
        <v>2</v>
      </c>
    </row>
    <row r="19" spans="1:33" ht="15.75" customHeight="1" thickBot="1">
      <c r="A19" s="316"/>
      <c r="B19" s="302"/>
      <c r="C19" s="278" t="s">
        <v>219</v>
      </c>
      <c r="D19" s="21">
        <f>SUM(D12:D18)</f>
        <v>0</v>
      </c>
      <c r="E19" s="22">
        <f>SUM(E12:E18)</f>
        <v>0</v>
      </c>
      <c r="F19" s="22">
        <f>SUM(F12:F18)</f>
        <v>0</v>
      </c>
      <c r="G19" s="22">
        <f>SUM(G12:G18)</f>
        <v>0</v>
      </c>
      <c r="H19" s="137">
        <f>SUM(H12:H18)</f>
        <v>0</v>
      </c>
      <c r="I19" s="131">
        <f>SUM(D19,F19)</f>
        <v>0</v>
      </c>
      <c r="J19" s="21">
        <f>SUM(J12:J18)</f>
        <v>10</v>
      </c>
      <c r="K19" s="22">
        <f>SUM(K12:K18)</f>
        <v>150</v>
      </c>
      <c r="L19" s="22">
        <f>SUM(L12:L18)</f>
        <v>10</v>
      </c>
      <c r="M19" s="22">
        <f>SUM(M12:M18)</f>
        <v>150</v>
      </c>
      <c r="N19" s="137">
        <f>SUM(N13:N18)</f>
        <v>30</v>
      </c>
      <c r="O19" s="131">
        <f>SUM(J19,L19)</f>
        <v>20</v>
      </c>
      <c r="P19" s="21">
        <f aca="true" t="shared" si="3" ref="P19:Z19">SUM(P12:P18)</f>
        <v>0</v>
      </c>
      <c r="Q19" s="21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137">
        <f t="shared" si="3"/>
        <v>0</v>
      </c>
      <c r="V19" s="21">
        <f t="shared" si="3"/>
        <v>0</v>
      </c>
      <c r="W19" s="21">
        <f t="shared" si="3"/>
        <v>0</v>
      </c>
      <c r="X19" s="22">
        <f t="shared" si="3"/>
        <v>0</v>
      </c>
      <c r="Y19" s="22">
        <f t="shared" si="3"/>
        <v>0</v>
      </c>
      <c r="Z19" s="137">
        <f t="shared" si="3"/>
        <v>0</v>
      </c>
      <c r="AA19" s="131">
        <f>SUM(V19,X19)</f>
        <v>0</v>
      </c>
      <c r="AB19" s="21">
        <f>SUM(AB12:AB18)</f>
        <v>10</v>
      </c>
      <c r="AC19" s="22">
        <f>SUM(AC12:AC18)</f>
        <v>150</v>
      </c>
      <c r="AD19" s="22">
        <f>SUM(AD12:AD18)</f>
        <v>10</v>
      </c>
      <c r="AE19" s="22">
        <f>SUM(AE12:AE18)</f>
        <v>150</v>
      </c>
      <c r="AF19" s="137">
        <f>SUM(AF12:AF18)</f>
        <v>30</v>
      </c>
      <c r="AG19" s="500">
        <f t="shared" si="1"/>
        <v>20</v>
      </c>
    </row>
    <row r="20" spans="1:33" ht="15.75" customHeight="1">
      <c r="A20" s="523" t="s">
        <v>8</v>
      </c>
      <c r="B20" s="303"/>
      <c r="C20" s="61" t="s">
        <v>53</v>
      </c>
      <c r="D20" s="1038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39"/>
      <c r="AC20" s="1039"/>
      <c r="AD20" s="1039"/>
      <c r="AE20" s="1039"/>
      <c r="AF20" s="1039"/>
      <c r="AG20" s="1040"/>
    </row>
    <row r="21" spans="1:34" ht="16.5">
      <c r="A21" s="866" t="s">
        <v>598</v>
      </c>
      <c r="B21" s="874" t="s">
        <v>23</v>
      </c>
      <c r="C21" s="875" t="s">
        <v>599</v>
      </c>
      <c r="D21" s="876"/>
      <c r="E21" s="830"/>
      <c r="F21" s="831"/>
      <c r="G21" s="830"/>
      <c r="H21" s="877"/>
      <c r="I21" s="832"/>
      <c r="J21" s="876"/>
      <c r="K21" s="830"/>
      <c r="L21" s="877"/>
      <c r="M21" s="830"/>
      <c r="N21" s="877"/>
      <c r="O21" s="832"/>
      <c r="P21" s="876">
        <v>2</v>
      </c>
      <c r="Q21" s="830">
        <v>30</v>
      </c>
      <c r="R21" s="878">
        <v>2</v>
      </c>
      <c r="S21" s="830">
        <v>30</v>
      </c>
      <c r="T21" s="878">
        <v>5</v>
      </c>
      <c r="U21" s="879" t="s">
        <v>18</v>
      </c>
      <c r="V21" s="880"/>
      <c r="W21" s="830"/>
      <c r="X21" s="878"/>
      <c r="Y21" s="830">
        <f>IF(X21*15=0,"",X21*15)</f>
      </c>
      <c r="Z21" s="878"/>
      <c r="AA21" s="833"/>
      <c r="AB21" s="834">
        <f>SUM(D21,J21,P21,V21)</f>
        <v>2</v>
      </c>
      <c r="AC21" s="830">
        <f>SUM(E21,K21,Q21,W21)</f>
        <v>30</v>
      </c>
      <c r="AD21" s="873">
        <f>SUM(F21,L21,R21,X21)</f>
        <v>2</v>
      </c>
      <c r="AE21" s="830">
        <f aca="true" t="shared" si="4" ref="AE21:AF33">SUM(A21,G21,M21,S21,Y21)</f>
        <v>30</v>
      </c>
      <c r="AF21" s="873">
        <f>SUM(B21,H21,N21,T21,Z21)</f>
        <v>5</v>
      </c>
      <c r="AG21" s="826">
        <f aca="true" t="shared" si="5" ref="AG21:AG33">SUM(AB21,AD21)</f>
        <v>4</v>
      </c>
      <c r="AH21" s="138"/>
    </row>
    <row r="22" spans="1:33" ht="15.75" customHeight="1">
      <c r="A22" s="553" t="s">
        <v>305</v>
      </c>
      <c r="B22" s="315" t="s">
        <v>23</v>
      </c>
      <c r="C22" s="586" t="s">
        <v>113</v>
      </c>
      <c r="D22" s="65"/>
      <c r="E22" s="126"/>
      <c r="F22" s="10"/>
      <c r="G22" s="126"/>
      <c r="H22" s="24"/>
      <c r="I22" s="11"/>
      <c r="J22" s="65"/>
      <c r="K22" s="126"/>
      <c r="L22" s="24"/>
      <c r="M22" s="126"/>
      <c r="N22" s="24"/>
      <c r="O22" s="11"/>
      <c r="P22" s="65">
        <v>2</v>
      </c>
      <c r="Q22" s="126">
        <v>30</v>
      </c>
      <c r="R22" s="68">
        <v>2</v>
      </c>
      <c r="S22" s="513">
        <v>30</v>
      </c>
      <c r="T22" s="514">
        <v>5</v>
      </c>
      <c r="U22" s="539" t="s">
        <v>21</v>
      </c>
      <c r="V22" s="512"/>
      <c r="W22" s="513"/>
      <c r="X22" s="514"/>
      <c r="Y22" s="513"/>
      <c r="Z22" s="514"/>
      <c r="AA22" s="515" t="s">
        <v>415</v>
      </c>
      <c r="AB22" s="516">
        <f aca="true" t="shared" si="6" ref="AB22:AD33">SUM(D22,J22,P22,V22)</f>
        <v>2</v>
      </c>
      <c r="AC22" s="513">
        <f t="shared" si="6"/>
        <v>30</v>
      </c>
      <c r="AD22" s="517">
        <f t="shared" si="6"/>
        <v>2</v>
      </c>
      <c r="AE22" s="513">
        <f t="shared" si="4"/>
        <v>30</v>
      </c>
      <c r="AF22" s="517">
        <f t="shared" si="4"/>
        <v>5</v>
      </c>
      <c r="AG22" s="521">
        <f t="shared" si="5"/>
        <v>4</v>
      </c>
    </row>
    <row r="23" spans="1:34" ht="15.75" customHeight="1">
      <c r="A23" s="553" t="s">
        <v>479</v>
      </c>
      <c r="B23" s="315" t="s">
        <v>23</v>
      </c>
      <c r="C23" s="588" t="s">
        <v>114</v>
      </c>
      <c r="D23" s="65"/>
      <c r="E23" s="126"/>
      <c r="F23" s="10"/>
      <c r="G23" s="126"/>
      <c r="H23" s="24"/>
      <c r="I23" s="11"/>
      <c r="J23" s="65"/>
      <c r="K23" s="126"/>
      <c r="L23" s="24"/>
      <c r="M23" s="126"/>
      <c r="N23" s="24"/>
      <c r="O23" s="11"/>
      <c r="P23" s="65">
        <v>2</v>
      </c>
      <c r="Q23" s="126">
        <v>30</v>
      </c>
      <c r="R23" s="68">
        <v>2</v>
      </c>
      <c r="S23" s="513">
        <v>30</v>
      </c>
      <c r="T23" s="514">
        <v>5</v>
      </c>
      <c r="U23" s="544" t="s">
        <v>18</v>
      </c>
      <c r="V23" s="512"/>
      <c r="W23" s="513"/>
      <c r="X23" s="514"/>
      <c r="Y23" s="513"/>
      <c r="Z23" s="514"/>
      <c r="AA23" s="515"/>
      <c r="AB23" s="516">
        <f t="shared" si="6"/>
        <v>2</v>
      </c>
      <c r="AC23" s="513">
        <f t="shared" si="6"/>
        <v>30</v>
      </c>
      <c r="AD23" s="517">
        <f t="shared" si="6"/>
        <v>2</v>
      </c>
      <c r="AE23" s="513">
        <f t="shared" si="4"/>
        <v>30</v>
      </c>
      <c r="AF23" s="517">
        <f t="shared" si="4"/>
        <v>5</v>
      </c>
      <c r="AG23" s="521">
        <f t="shared" si="5"/>
        <v>4</v>
      </c>
      <c r="AH23" s="130"/>
    </row>
    <row r="24" spans="1:33" ht="15.75" customHeight="1">
      <c r="A24" s="532" t="s">
        <v>306</v>
      </c>
      <c r="B24" s="315" t="s">
        <v>23</v>
      </c>
      <c r="C24" s="587" t="s">
        <v>115</v>
      </c>
      <c r="D24" s="65"/>
      <c r="E24" s="126"/>
      <c r="F24" s="10"/>
      <c r="G24" s="126"/>
      <c r="H24" s="24"/>
      <c r="I24" s="11"/>
      <c r="J24" s="65"/>
      <c r="K24" s="126"/>
      <c r="L24" s="24"/>
      <c r="M24" s="126"/>
      <c r="N24" s="24"/>
      <c r="O24" s="11"/>
      <c r="P24" s="65">
        <v>1</v>
      </c>
      <c r="Q24" s="126">
        <v>15</v>
      </c>
      <c r="R24" s="68">
        <v>1</v>
      </c>
      <c r="S24" s="513">
        <v>15</v>
      </c>
      <c r="T24" s="514">
        <v>3</v>
      </c>
      <c r="U24" s="539" t="s">
        <v>18</v>
      </c>
      <c r="V24" s="512"/>
      <c r="W24" s="513"/>
      <c r="X24" s="514"/>
      <c r="Y24" s="513"/>
      <c r="Z24" s="514"/>
      <c r="AA24" s="515"/>
      <c r="AB24" s="516">
        <f t="shared" si="6"/>
        <v>1</v>
      </c>
      <c r="AC24" s="513">
        <f t="shared" si="6"/>
        <v>15</v>
      </c>
      <c r="AD24" s="517">
        <f t="shared" si="6"/>
        <v>1</v>
      </c>
      <c r="AE24" s="513">
        <f t="shared" si="4"/>
        <v>15</v>
      </c>
      <c r="AF24" s="517">
        <f t="shared" si="4"/>
        <v>3</v>
      </c>
      <c r="AG24" s="521">
        <f t="shared" si="5"/>
        <v>2</v>
      </c>
    </row>
    <row r="25" spans="1:33" ht="15.75" customHeight="1">
      <c r="A25" s="532" t="s">
        <v>307</v>
      </c>
      <c r="B25" s="315" t="s">
        <v>23</v>
      </c>
      <c r="C25" s="585" t="s">
        <v>405</v>
      </c>
      <c r="D25" s="65"/>
      <c r="E25" s="126"/>
      <c r="F25" s="10"/>
      <c r="G25" s="126"/>
      <c r="H25" s="24"/>
      <c r="I25" s="11"/>
      <c r="J25" s="65"/>
      <c r="K25" s="126"/>
      <c r="L25" s="24"/>
      <c r="M25" s="126"/>
      <c r="N25" s="24"/>
      <c r="O25" s="11"/>
      <c r="P25" s="908">
        <v>2</v>
      </c>
      <c r="Q25" s="906">
        <v>30</v>
      </c>
      <c r="R25" s="909">
        <v>1</v>
      </c>
      <c r="S25" s="906">
        <v>15</v>
      </c>
      <c r="T25" s="909">
        <v>6</v>
      </c>
      <c r="U25" s="907" t="s">
        <v>18</v>
      </c>
      <c r="V25" s="512"/>
      <c r="W25" s="513">
        <f>IF(V25*15=0,"",V25*15)</f>
      </c>
      <c r="X25" s="514"/>
      <c r="Y25" s="513"/>
      <c r="Z25" s="514"/>
      <c r="AA25" s="544" t="s">
        <v>415</v>
      </c>
      <c r="AB25" s="516">
        <f t="shared" si="6"/>
        <v>2</v>
      </c>
      <c r="AC25" s="513">
        <f t="shared" si="6"/>
        <v>30</v>
      </c>
      <c r="AD25" s="517">
        <f t="shared" si="6"/>
        <v>1</v>
      </c>
      <c r="AE25" s="513">
        <f aca="true" t="shared" si="7" ref="AE25:AF27">SUM(A25,G25,M25,S25,Y25)</f>
        <v>15</v>
      </c>
      <c r="AF25" s="517">
        <f t="shared" si="7"/>
        <v>6</v>
      </c>
      <c r="AG25" s="521">
        <f>SUM(AB25,AD25)</f>
        <v>3</v>
      </c>
    </row>
    <row r="26" spans="1:33" ht="15.75" customHeight="1">
      <c r="A26" s="532" t="s">
        <v>308</v>
      </c>
      <c r="B26" s="315" t="s">
        <v>23</v>
      </c>
      <c r="C26" s="585" t="s">
        <v>309</v>
      </c>
      <c r="D26" s="65"/>
      <c r="E26" s="126"/>
      <c r="F26" s="10"/>
      <c r="G26" s="126"/>
      <c r="H26" s="24"/>
      <c r="I26" s="11"/>
      <c r="J26" s="65"/>
      <c r="K26" s="126"/>
      <c r="L26" s="24"/>
      <c r="M26" s="126"/>
      <c r="N26" s="24"/>
      <c r="O26" s="11"/>
      <c r="P26" s="65">
        <v>1</v>
      </c>
      <c r="Q26" s="126">
        <v>15</v>
      </c>
      <c r="R26" s="68">
        <v>1</v>
      </c>
      <c r="S26" s="513">
        <v>15</v>
      </c>
      <c r="T26" s="514">
        <v>3</v>
      </c>
      <c r="U26" s="539" t="s">
        <v>18</v>
      </c>
      <c r="V26" s="512"/>
      <c r="W26" s="513">
        <f>IF(V26*15=0,"",V26*15)</f>
      </c>
      <c r="X26" s="514"/>
      <c r="Y26" s="513">
        <f>IF(X26*15=0,"",X26*15)</f>
      </c>
      <c r="Z26" s="514"/>
      <c r="AA26" s="544"/>
      <c r="AB26" s="516">
        <f t="shared" si="6"/>
        <v>1</v>
      </c>
      <c r="AC26" s="513">
        <f t="shared" si="6"/>
        <v>15</v>
      </c>
      <c r="AD26" s="517">
        <f t="shared" si="6"/>
        <v>1</v>
      </c>
      <c r="AE26" s="513">
        <f t="shared" si="7"/>
        <v>15</v>
      </c>
      <c r="AF26" s="517">
        <f t="shared" si="7"/>
        <v>3</v>
      </c>
      <c r="AG26" s="521">
        <f>SUM(AB26,AD26)</f>
        <v>2</v>
      </c>
    </row>
    <row r="27" spans="1:33" ht="15.75" customHeight="1">
      <c r="A27" s="531"/>
      <c r="B27" s="315" t="s">
        <v>22</v>
      </c>
      <c r="C27" s="564" t="s">
        <v>327</v>
      </c>
      <c r="D27" s="506"/>
      <c r="E27" s="507"/>
      <c r="F27" s="508"/>
      <c r="G27" s="507"/>
      <c r="H27" s="509"/>
      <c r="I27" s="510"/>
      <c r="J27" s="506"/>
      <c r="K27" s="507"/>
      <c r="L27" s="509"/>
      <c r="M27" s="507"/>
      <c r="N27" s="509"/>
      <c r="O27" s="510"/>
      <c r="P27" s="512">
        <v>1</v>
      </c>
      <c r="Q27" s="513">
        <v>15</v>
      </c>
      <c r="R27" s="514">
        <v>1</v>
      </c>
      <c r="S27" s="513">
        <v>15</v>
      </c>
      <c r="T27" s="514">
        <v>3</v>
      </c>
      <c r="U27" s="539" t="s">
        <v>18</v>
      </c>
      <c r="V27" s="512"/>
      <c r="W27" s="513"/>
      <c r="X27" s="514"/>
      <c r="Y27" s="513"/>
      <c r="Z27" s="514"/>
      <c r="AA27" s="515"/>
      <c r="AB27" s="516">
        <f t="shared" si="6"/>
        <v>1</v>
      </c>
      <c r="AC27" s="535">
        <f t="shared" si="6"/>
        <v>15</v>
      </c>
      <c r="AD27" s="573">
        <f t="shared" si="6"/>
        <v>1</v>
      </c>
      <c r="AE27" s="535">
        <f t="shared" si="7"/>
        <v>15</v>
      </c>
      <c r="AF27" s="573">
        <f t="shared" si="7"/>
        <v>3</v>
      </c>
      <c r="AG27" s="574">
        <f>SUM(AB27,AD27)</f>
        <v>2</v>
      </c>
    </row>
    <row r="28" spans="1:33" ht="15.75" customHeight="1">
      <c r="A28" s="532" t="s">
        <v>310</v>
      </c>
      <c r="B28" s="315" t="s">
        <v>23</v>
      </c>
      <c r="C28" s="584" t="s">
        <v>116</v>
      </c>
      <c r="D28" s="264"/>
      <c r="E28" s="157"/>
      <c r="F28" s="14"/>
      <c r="G28" s="157"/>
      <c r="H28" s="266"/>
      <c r="I28" s="15"/>
      <c r="J28" s="264"/>
      <c r="K28" s="157"/>
      <c r="L28" s="266"/>
      <c r="M28" s="157"/>
      <c r="N28" s="266"/>
      <c r="O28" s="15"/>
      <c r="P28" s="264"/>
      <c r="Q28" s="157"/>
      <c r="R28" s="267"/>
      <c r="S28" s="541"/>
      <c r="T28" s="542"/>
      <c r="U28" s="544"/>
      <c r="V28" s="540">
        <v>2</v>
      </c>
      <c r="W28" s="513">
        <v>30</v>
      </c>
      <c r="X28" s="542">
        <v>1</v>
      </c>
      <c r="Y28" s="541">
        <v>15</v>
      </c>
      <c r="Z28" s="514">
        <v>3</v>
      </c>
      <c r="AA28" s="543" t="s">
        <v>60</v>
      </c>
      <c r="AB28" s="516">
        <f t="shared" si="6"/>
        <v>2</v>
      </c>
      <c r="AC28" s="513">
        <f t="shared" si="6"/>
        <v>30</v>
      </c>
      <c r="AD28" s="517">
        <f t="shared" si="6"/>
        <v>1</v>
      </c>
      <c r="AE28" s="513">
        <f t="shared" si="4"/>
        <v>15</v>
      </c>
      <c r="AF28" s="517">
        <f t="shared" si="4"/>
        <v>3</v>
      </c>
      <c r="AG28" s="521">
        <f t="shared" si="5"/>
        <v>3</v>
      </c>
    </row>
    <row r="29" spans="1:33" ht="15.75" customHeight="1">
      <c r="A29" s="866" t="s">
        <v>585</v>
      </c>
      <c r="B29" s="874" t="s">
        <v>23</v>
      </c>
      <c r="C29" s="875" t="s">
        <v>600</v>
      </c>
      <c r="D29" s="885"/>
      <c r="E29" s="886"/>
      <c r="F29" s="887"/>
      <c r="G29" s="886"/>
      <c r="H29" s="888"/>
      <c r="I29" s="879"/>
      <c r="J29" s="885"/>
      <c r="K29" s="886"/>
      <c r="L29" s="888"/>
      <c r="M29" s="886"/>
      <c r="N29" s="888"/>
      <c r="O29" s="879"/>
      <c r="P29" s="885"/>
      <c r="Q29" s="886"/>
      <c r="R29" s="890"/>
      <c r="S29" s="886"/>
      <c r="T29" s="890"/>
      <c r="U29" s="879"/>
      <c r="V29" s="889">
        <v>1</v>
      </c>
      <c r="W29" s="830">
        <v>15</v>
      </c>
      <c r="X29" s="890">
        <v>1</v>
      </c>
      <c r="Y29" s="886">
        <v>15</v>
      </c>
      <c r="Z29" s="878">
        <v>2</v>
      </c>
      <c r="AA29" s="891" t="s">
        <v>21</v>
      </c>
      <c r="AB29" s="834">
        <f t="shared" si="6"/>
        <v>1</v>
      </c>
      <c r="AC29" s="830">
        <f t="shared" si="6"/>
        <v>15</v>
      </c>
      <c r="AD29" s="873">
        <f t="shared" si="6"/>
        <v>1</v>
      </c>
      <c r="AE29" s="830">
        <f t="shared" si="4"/>
        <v>15</v>
      </c>
      <c r="AF29" s="873">
        <f t="shared" si="4"/>
        <v>2</v>
      </c>
      <c r="AG29" s="826">
        <f t="shared" si="5"/>
        <v>2</v>
      </c>
    </row>
    <row r="30" spans="1:33" ht="15.75" customHeight="1">
      <c r="A30" s="532" t="s">
        <v>311</v>
      </c>
      <c r="B30" s="315" t="s">
        <v>23</v>
      </c>
      <c r="C30" s="584" t="s">
        <v>117</v>
      </c>
      <c r="D30" s="264"/>
      <c r="E30" s="157"/>
      <c r="F30" s="14"/>
      <c r="G30" s="157"/>
      <c r="H30" s="266"/>
      <c r="I30" s="15"/>
      <c r="J30" s="264"/>
      <c r="K30" s="157"/>
      <c r="L30" s="266"/>
      <c r="M30" s="157"/>
      <c r="N30" s="266"/>
      <c r="O30" s="15"/>
      <c r="P30" s="264"/>
      <c r="Q30" s="157"/>
      <c r="R30" s="267"/>
      <c r="S30" s="157"/>
      <c r="T30" s="267"/>
      <c r="U30" s="15"/>
      <c r="V30" s="135">
        <v>0</v>
      </c>
      <c r="W30" s="126">
        <v>0</v>
      </c>
      <c r="X30" s="267">
        <v>4</v>
      </c>
      <c r="Y30" s="157">
        <v>60</v>
      </c>
      <c r="Z30" s="514">
        <v>3</v>
      </c>
      <c r="AA30" s="543" t="s">
        <v>18</v>
      </c>
      <c r="AB30" s="516">
        <f t="shared" si="6"/>
        <v>0</v>
      </c>
      <c r="AC30" s="513">
        <f t="shared" si="6"/>
        <v>0</v>
      </c>
      <c r="AD30" s="517">
        <f t="shared" si="6"/>
        <v>4</v>
      </c>
      <c r="AE30" s="513">
        <f t="shared" si="4"/>
        <v>60</v>
      </c>
      <c r="AF30" s="517">
        <f t="shared" si="4"/>
        <v>3</v>
      </c>
      <c r="AG30" s="521">
        <f t="shared" si="5"/>
        <v>4</v>
      </c>
    </row>
    <row r="31" spans="1:34" ht="15.75" customHeight="1">
      <c r="A31" s="532" t="s">
        <v>312</v>
      </c>
      <c r="B31" s="315" t="s">
        <v>23</v>
      </c>
      <c r="C31" s="585" t="s">
        <v>406</v>
      </c>
      <c r="D31" s="65"/>
      <c r="E31" s="126"/>
      <c r="F31" s="10"/>
      <c r="G31" s="126"/>
      <c r="H31" s="24"/>
      <c r="I31" s="11"/>
      <c r="J31" s="65"/>
      <c r="K31" s="126"/>
      <c r="L31" s="24"/>
      <c r="M31" s="126"/>
      <c r="N31" s="24"/>
      <c r="O31" s="11"/>
      <c r="P31" s="65"/>
      <c r="Q31" s="126">
        <f>IF(P31*15=0,"",P31*15)</f>
      </c>
      <c r="R31" s="68"/>
      <c r="S31" s="126"/>
      <c r="T31" s="68"/>
      <c r="U31" s="11"/>
      <c r="V31" s="910">
        <v>2</v>
      </c>
      <c r="W31" s="906">
        <v>30</v>
      </c>
      <c r="X31" s="909">
        <v>2</v>
      </c>
      <c r="Y31" s="906">
        <v>30</v>
      </c>
      <c r="Z31" s="909">
        <v>4</v>
      </c>
      <c r="AA31" s="911" t="s">
        <v>60</v>
      </c>
      <c r="AB31" s="516">
        <f t="shared" si="6"/>
        <v>2</v>
      </c>
      <c r="AC31" s="513">
        <f t="shared" si="6"/>
        <v>30</v>
      </c>
      <c r="AD31" s="517">
        <f t="shared" si="6"/>
        <v>2</v>
      </c>
      <c r="AE31" s="513">
        <f t="shared" si="4"/>
        <v>30</v>
      </c>
      <c r="AF31" s="517">
        <f t="shared" si="4"/>
        <v>4</v>
      </c>
      <c r="AG31" s="521">
        <f t="shared" si="5"/>
        <v>4</v>
      </c>
      <c r="AH31" s="20"/>
    </row>
    <row r="32" spans="1:34" ht="15.75" customHeight="1">
      <c r="A32" s="532" t="s">
        <v>313</v>
      </c>
      <c r="B32" s="315" t="s">
        <v>23</v>
      </c>
      <c r="C32" s="585" t="s">
        <v>118</v>
      </c>
      <c r="D32" s="65"/>
      <c r="E32" s="126"/>
      <c r="F32" s="10"/>
      <c r="G32" s="126"/>
      <c r="H32" s="24"/>
      <c r="I32" s="11"/>
      <c r="J32" s="65"/>
      <c r="K32" s="126"/>
      <c r="L32" s="24"/>
      <c r="M32" s="126"/>
      <c r="N32" s="24"/>
      <c r="O32" s="11"/>
      <c r="P32" s="65"/>
      <c r="Q32" s="126"/>
      <c r="R32" s="68"/>
      <c r="S32" s="126"/>
      <c r="T32" s="68"/>
      <c r="U32" s="11"/>
      <c r="V32" s="910">
        <v>0</v>
      </c>
      <c r="W32" s="906">
        <v>0</v>
      </c>
      <c r="X32" s="909">
        <v>2</v>
      </c>
      <c r="Y32" s="906">
        <v>30</v>
      </c>
      <c r="Z32" s="909">
        <v>3</v>
      </c>
      <c r="AA32" s="912" t="s">
        <v>18</v>
      </c>
      <c r="AB32" s="516">
        <f t="shared" si="6"/>
        <v>0</v>
      </c>
      <c r="AC32" s="513">
        <f t="shared" si="6"/>
        <v>0</v>
      </c>
      <c r="AD32" s="517">
        <f t="shared" si="6"/>
        <v>2</v>
      </c>
      <c r="AE32" s="513">
        <f t="shared" si="4"/>
        <v>30</v>
      </c>
      <c r="AF32" s="517">
        <f t="shared" si="4"/>
        <v>3</v>
      </c>
      <c r="AG32" s="521">
        <f t="shared" si="5"/>
        <v>2</v>
      </c>
      <c r="AH32" s="20"/>
    </row>
    <row r="33" spans="1:34" ht="15.75" customHeight="1">
      <c r="A33" s="532" t="s">
        <v>314</v>
      </c>
      <c r="B33" s="315" t="s">
        <v>23</v>
      </c>
      <c r="C33" s="585" t="s">
        <v>119</v>
      </c>
      <c r="D33" s="65"/>
      <c r="E33" s="126"/>
      <c r="F33" s="10"/>
      <c r="G33" s="126"/>
      <c r="H33" s="24"/>
      <c r="I33" s="11"/>
      <c r="J33" s="65"/>
      <c r="K33" s="126"/>
      <c r="L33" s="24"/>
      <c r="M33" s="126"/>
      <c r="N33" s="24"/>
      <c r="O33" s="11"/>
      <c r="P33" s="65"/>
      <c r="Q33" s="126"/>
      <c r="R33" s="68"/>
      <c r="S33" s="126"/>
      <c r="T33" s="68"/>
      <c r="U33" s="11"/>
      <c r="V33" s="910">
        <v>1</v>
      </c>
      <c r="W33" s="906">
        <v>15</v>
      </c>
      <c r="X33" s="909">
        <v>1</v>
      </c>
      <c r="Y33" s="906">
        <v>15</v>
      </c>
      <c r="Z33" s="909">
        <v>2</v>
      </c>
      <c r="AA33" s="911" t="s">
        <v>18</v>
      </c>
      <c r="AB33" s="516">
        <f t="shared" si="6"/>
        <v>1</v>
      </c>
      <c r="AC33" s="513">
        <f t="shared" si="6"/>
        <v>15</v>
      </c>
      <c r="AD33" s="517">
        <f t="shared" si="6"/>
        <v>1</v>
      </c>
      <c r="AE33" s="513">
        <f t="shared" si="4"/>
        <v>15</v>
      </c>
      <c r="AF33" s="517">
        <f t="shared" si="4"/>
        <v>2</v>
      </c>
      <c r="AG33" s="521">
        <f t="shared" si="5"/>
        <v>2</v>
      </c>
      <c r="AH33" s="20"/>
    </row>
    <row r="34" spans="1:34" ht="15.75" customHeight="1">
      <c r="A34" s="531"/>
      <c r="B34" s="315" t="s">
        <v>22</v>
      </c>
      <c r="C34" s="547" t="s">
        <v>327</v>
      </c>
      <c r="D34" s="506"/>
      <c r="E34" s="507"/>
      <c r="F34" s="508"/>
      <c r="G34" s="507"/>
      <c r="H34" s="509"/>
      <c r="I34" s="510"/>
      <c r="J34" s="506"/>
      <c r="K34" s="507"/>
      <c r="L34" s="509"/>
      <c r="M34" s="507"/>
      <c r="N34" s="509"/>
      <c r="O34" s="510"/>
      <c r="P34" s="506"/>
      <c r="Q34" s="507"/>
      <c r="R34" s="509"/>
      <c r="S34" s="507"/>
      <c r="T34" s="509"/>
      <c r="U34" s="510"/>
      <c r="V34" s="512">
        <v>1</v>
      </c>
      <c r="W34" s="513">
        <v>15</v>
      </c>
      <c r="X34" s="514">
        <v>1</v>
      </c>
      <c r="Y34" s="513">
        <v>15</v>
      </c>
      <c r="Z34" s="514">
        <v>3</v>
      </c>
      <c r="AA34" s="539" t="s">
        <v>18</v>
      </c>
      <c r="AB34" s="572">
        <f aca="true" t="shared" si="8" ref="AB34:AD36">SUM(D34,J34,P34,V34)</f>
        <v>1</v>
      </c>
      <c r="AC34" s="535">
        <f t="shared" si="8"/>
        <v>15</v>
      </c>
      <c r="AD34" s="573">
        <f t="shared" si="8"/>
        <v>1</v>
      </c>
      <c r="AE34" s="535">
        <f aca="true" t="shared" si="9" ref="AE34:AF36">SUM(A34,G34,M34,S34,Y34)</f>
        <v>15</v>
      </c>
      <c r="AF34" s="573">
        <f t="shared" si="9"/>
        <v>3</v>
      </c>
      <c r="AG34" s="574">
        <f>SUM(AB34,AD34)</f>
        <v>2</v>
      </c>
      <c r="AH34" s="20"/>
    </row>
    <row r="35" spans="1:34" ht="15.75" customHeight="1">
      <c r="A35" s="524" t="s">
        <v>380</v>
      </c>
      <c r="B35" s="312" t="s">
        <v>23</v>
      </c>
      <c r="C35" s="565" t="s">
        <v>383</v>
      </c>
      <c r="D35" s="65"/>
      <c r="E35" s="258"/>
      <c r="F35" s="94"/>
      <c r="G35" s="258"/>
      <c r="H35" s="24"/>
      <c r="I35" s="25"/>
      <c r="J35" s="65"/>
      <c r="K35" s="258"/>
      <c r="L35" s="24"/>
      <c r="M35" s="258"/>
      <c r="N35" s="24"/>
      <c r="O35" s="25"/>
      <c r="P35" s="65"/>
      <c r="Q35" s="258"/>
      <c r="R35" s="24"/>
      <c r="S35" s="258"/>
      <c r="T35" s="24"/>
      <c r="U35" s="25"/>
      <c r="V35" s="128">
        <v>0</v>
      </c>
      <c r="W35" s="126">
        <v>0</v>
      </c>
      <c r="X35" s="68"/>
      <c r="Y35" s="126">
        <f>IF(X35*15=0,"",X35*15)</f>
      </c>
      <c r="Z35" s="68">
        <v>0</v>
      </c>
      <c r="AA35" s="62" t="s">
        <v>58</v>
      </c>
      <c r="AB35" s="156">
        <f t="shared" si="8"/>
        <v>0</v>
      </c>
      <c r="AC35" s="126">
        <f t="shared" si="8"/>
        <v>0</v>
      </c>
      <c r="AD35" s="254">
        <f t="shared" si="8"/>
        <v>0</v>
      </c>
      <c r="AE35" s="126">
        <f t="shared" si="9"/>
        <v>0</v>
      </c>
      <c r="AF35" s="254">
        <f t="shared" si="9"/>
        <v>0</v>
      </c>
      <c r="AG35" s="259">
        <f>SUM(AB35,AD35)</f>
        <v>0</v>
      </c>
      <c r="AH35" s="20"/>
    </row>
    <row r="36" spans="1:33" ht="15.75" customHeight="1" thickBot="1">
      <c r="A36" s="524" t="s">
        <v>381</v>
      </c>
      <c r="B36" s="312" t="s">
        <v>23</v>
      </c>
      <c r="C36" s="567" t="s">
        <v>382</v>
      </c>
      <c r="D36" s="65"/>
      <c r="E36" s="258"/>
      <c r="F36" s="94"/>
      <c r="G36" s="258"/>
      <c r="H36" s="24"/>
      <c r="I36" s="25"/>
      <c r="J36" s="65"/>
      <c r="K36" s="258"/>
      <c r="L36" s="24"/>
      <c r="M36" s="258"/>
      <c r="N36" s="24"/>
      <c r="O36" s="25"/>
      <c r="P36" s="65"/>
      <c r="Q36" s="258"/>
      <c r="R36" s="24"/>
      <c r="S36" s="258"/>
      <c r="T36" s="24"/>
      <c r="U36" s="25"/>
      <c r="V36" s="128">
        <v>2</v>
      </c>
      <c r="W36" s="126">
        <v>30</v>
      </c>
      <c r="X36" s="68"/>
      <c r="Y36" s="126">
        <f>IF(X36*15=0,"",X36*15)</f>
      </c>
      <c r="Z36" s="68">
        <v>10</v>
      </c>
      <c r="AA36" s="62" t="s">
        <v>488</v>
      </c>
      <c r="AB36" s="156">
        <f t="shared" si="8"/>
        <v>2</v>
      </c>
      <c r="AC36" s="126">
        <f t="shared" si="8"/>
        <v>30</v>
      </c>
      <c r="AD36" s="254">
        <f t="shared" si="8"/>
        <v>0</v>
      </c>
      <c r="AE36" s="126">
        <f t="shared" si="9"/>
        <v>0</v>
      </c>
      <c r="AF36" s="254">
        <f t="shared" si="9"/>
        <v>10</v>
      </c>
      <c r="AG36" s="259">
        <f>SUM(AB36,AD36)</f>
        <v>2</v>
      </c>
    </row>
    <row r="37" spans="1:33" ht="15.75" customHeight="1" thickBot="1">
      <c r="A37" s="316"/>
      <c r="B37" s="302"/>
      <c r="C37" s="278" t="s">
        <v>54</v>
      </c>
      <c r="D37" s="21">
        <f>SUM(D21:D36)</f>
        <v>0</v>
      </c>
      <c r="E37" s="22">
        <f>SUM(E21:E36)</f>
        <v>0</v>
      </c>
      <c r="F37" s="22">
        <f>SUM(F21:F36)</f>
        <v>0</v>
      </c>
      <c r="G37" s="22">
        <f>SUM(G21:G36)</f>
        <v>0</v>
      </c>
      <c r="H37" s="22">
        <f>SUM(H21:H36)</f>
        <v>0</v>
      </c>
      <c r="I37" s="131">
        <f>SUM(D37,F37)</f>
        <v>0</v>
      </c>
      <c r="J37" s="136">
        <f>SUM(J21:J36)</f>
        <v>0</v>
      </c>
      <c r="K37" s="22">
        <f>SUM(K21:K36)</f>
        <v>0</v>
      </c>
      <c r="L37" s="22">
        <f>SUM(L21:L36)</f>
        <v>0</v>
      </c>
      <c r="M37" s="22">
        <f>SUM(M21:M36)</f>
        <v>0</v>
      </c>
      <c r="N37" s="137">
        <f>SUM(N21:N36)</f>
        <v>0</v>
      </c>
      <c r="O37" s="131">
        <f>SUM(J37,L37)</f>
        <v>0</v>
      </c>
      <c r="P37" s="21">
        <f>SUM(P21:P36)</f>
        <v>11</v>
      </c>
      <c r="Q37" s="22">
        <f>SUM(Q21:Q36)</f>
        <v>165</v>
      </c>
      <c r="R37" s="22">
        <f>SUM(R21:R36)</f>
        <v>10</v>
      </c>
      <c r="S37" s="22">
        <f>SUM(S21:S36)</f>
        <v>150</v>
      </c>
      <c r="T37" s="137">
        <f>SUM(T21:T36)</f>
        <v>30</v>
      </c>
      <c r="U37" s="147">
        <f>SUM(P37,R37)</f>
        <v>21</v>
      </c>
      <c r="V37" s="136">
        <f>SUM(V21:V36)</f>
        <v>9</v>
      </c>
      <c r="W37" s="22">
        <f>SUM(W21:W36)</f>
        <v>135</v>
      </c>
      <c r="X37" s="22">
        <f>SUM(X21:X36)</f>
        <v>12</v>
      </c>
      <c r="Y37" s="137">
        <f>SUM(Y21:Y36)</f>
        <v>180</v>
      </c>
      <c r="Z37" s="21">
        <f>SUM(Z21:Z36)</f>
        <v>30</v>
      </c>
      <c r="AA37" s="131">
        <f>SUM(V37,X37)</f>
        <v>21</v>
      </c>
      <c r="AB37" s="21">
        <f>SUM(AB21:AB36)</f>
        <v>20</v>
      </c>
      <c r="AC37" s="22">
        <f>SUM(AC21:AC36)</f>
        <v>300</v>
      </c>
      <c r="AD37" s="22">
        <f>SUM(AD21:AD36)</f>
        <v>22</v>
      </c>
      <c r="AE37" s="22">
        <f>SUM(AE21:AE36)</f>
        <v>330</v>
      </c>
      <c r="AF37" s="22">
        <f>SUM(AF21:AF36)</f>
        <v>60</v>
      </c>
      <c r="AG37" s="131">
        <f>SUM(AB37,AD37)</f>
        <v>42</v>
      </c>
    </row>
    <row r="38" spans="1:33" ht="15.75" customHeight="1" thickBot="1">
      <c r="A38" s="324"/>
      <c r="B38" s="304"/>
      <c r="C38" s="288" t="s">
        <v>65</v>
      </c>
      <c r="D38" s="283">
        <f aca="true" t="shared" si="10" ref="D38:I38">SUM(D10,D19,D37)</f>
        <v>0</v>
      </c>
      <c r="E38" s="66">
        <f t="shared" si="10"/>
        <v>0</v>
      </c>
      <c r="F38" s="66">
        <f t="shared" si="10"/>
        <v>0</v>
      </c>
      <c r="G38" s="66">
        <f t="shared" si="10"/>
        <v>0</v>
      </c>
      <c r="H38" s="66">
        <f t="shared" si="10"/>
        <v>0</v>
      </c>
      <c r="I38" s="66">
        <f t="shared" si="10"/>
        <v>0</v>
      </c>
      <c r="J38" s="66">
        <f>SUM(J37+J19)</f>
        <v>10</v>
      </c>
      <c r="K38" s="66">
        <f>SUM(K37+K19)</f>
        <v>150</v>
      </c>
      <c r="L38" s="66">
        <f>SUM(L37+L19)</f>
        <v>10</v>
      </c>
      <c r="M38" s="66">
        <f>SUM(M37+M19)</f>
        <v>150</v>
      </c>
      <c r="N38" s="66">
        <f>SUM(N37+N19)</f>
        <v>30</v>
      </c>
      <c r="O38" s="66">
        <f>SUM(O10,O19,O37)</f>
        <v>20</v>
      </c>
      <c r="P38" s="66">
        <f>SUM(P37+P19)</f>
        <v>11</v>
      </c>
      <c r="Q38" s="66">
        <f>SUM(Q10,Q19,Q37)</f>
        <v>165</v>
      </c>
      <c r="R38" s="66">
        <f aca="true" t="shared" si="11" ref="R38:AG38">SUM(R10,R19,R37)</f>
        <v>10</v>
      </c>
      <c r="S38" s="66">
        <f t="shared" si="11"/>
        <v>150</v>
      </c>
      <c r="T38" s="66">
        <f t="shared" si="11"/>
        <v>30</v>
      </c>
      <c r="U38" s="66">
        <f t="shared" si="11"/>
        <v>21</v>
      </c>
      <c r="V38" s="66">
        <f t="shared" si="11"/>
        <v>9</v>
      </c>
      <c r="W38" s="66">
        <f t="shared" si="11"/>
        <v>135</v>
      </c>
      <c r="X38" s="66">
        <f t="shared" si="11"/>
        <v>12</v>
      </c>
      <c r="Y38" s="66">
        <f t="shared" si="11"/>
        <v>180</v>
      </c>
      <c r="Z38" s="66">
        <f t="shared" si="11"/>
        <v>30</v>
      </c>
      <c r="AA38" s="66">
        <f t="shared" si="11"/>
        <v>21</v>
      </c>
      <c r="AB38" s="66">
        <f t="shared" si="11"/>
        <v>30</v>
      </c>
      <c r="AC38" s="66">
        <f t="shared" si="11"/>
        <v>450</v>
      </c>
      <c r="AD38" s="66">
        <f t="shared" si="11"/>
        <v>32</v>
      </c>
      <c r="AE38" s="66">
        <f t="shared" si="11"/>
        <v>480</v>
      </c>
      <c r="AF38" s="66">
        <f t="shared" si="11"/>
        <v>90</v>
      </c>
      <c r="AG38" s="328">
        <f t="shared" si="11"/>
        <v>62</v>
      </c>
    </row>
    <row r="39" spans="1:33" ht="15.75" customHeight="1">
      <c r="A39" s="317" t="s">
        <v>55</v>
      </c>
      <c r="B39" s="305"/>
      <c r="C39" s="329" t="s">
        <v>25</v>
      </c>
      <c r="D39" s="1038"/>
      <c r="E39" s="1039"/>
      <c r="F39" s="1039"/>
      <c r="G39" s="1039"/>
      <c r="H39" s="1039"/>
      <c r="I39" s="1039"/>
      <c r="J39" s="1039"/>
      <c r="K39" s="1039"/>
      <c r="L39" s="1039"/>
      <c r="M39" s="1039"/>
      <c r="N39" s="1039"/>
      <c r="O39" s="1039"/>
      <c r="P39" s="1039"/>
      <c r="Q39" s="1039"/>
      <c r="R39" s="1039"/>
      <c r="S39" s="1039"/>
      <c r="T39" s="1039"/>
      <c r="U39" s="1039"/>
      <c r="V39" s="1039"/>
      <c r="W39" s="1039"/>
      <c r="X39" s="1039"/>
      <c r="Y39" s="1039"/>
      <c r="Z39" s="1039"/>
      <c r="AA39" s="1039"/>
      <c r="AB39" s="1039"/>
      <c r="AC39" s="1039"/>
      <c r="AD39" s="1039"/>
      <c r="AE39" s="1039"/>
      <c r="AF39" s="1039"/>
      <c r="AG39" s="1040"/>
    </row>
    <row r="40" spans="1:33" ht="15.75" customHeight="1">
      <c r="A40" s="524" t="s">
        <v>122</v>
      </c>
      <c r="B40" s="312" t="s">
        <v>206</v>
      </c>
      <c r="C40" s="255" t="s">
        <v>275</v>
      </c>
      <c r="D40" s="268"/>
      <c r="E40" s="269"/>
      <c r="F40" s="170"/>
      <c r="G40" s="169"/>
      <c r="H40" s="270"/>
      <c r="I40" s="186"/>
      <c r="J40" s="798"/>
      <c r="K40" s="797"/>
      <c r="L40" s="542"/>
      <c r="M40" s="513">
        <v>20</v>
      </c>
      <c r="N40" s="542"/>
      <c r="O40" s="796" t="s">
        <v>301</v>
      </c>
      <c r="P40" s="1241"/>
      <c r="Q40" s="797"/>
      <c r="R40" s="799"/>
      <c r="S40" s="797"/>
      <c r="T40" s="514"/>
      <c r="U40" s="800"/>
      <c r="V40" s="798"/>
      <c r="W40" s="797"/>
      <c r="X40" s="799"/>
      <c r="Y40" s="797"/>
      <c r="Z40" s="799"/>
      <c r="AA40" s="1240"/>
      <c r="AB40" s="516">
        <f aca="true" t="shared" si="12" ref="AB40:AD50">SUM(D40,J40,P40,V40)</f>
        <v>0</v>
      </c>
      <c r="AC40" s="513">
        <f t="shared" si="12"/>
        <v>0</v>
      </c>
      <c r="AD40" s="517">
        <f t="shared" si="12"/>
        <v>0</v>
      </c>
      <c r="AE40" s="513">
        <f aca="true" t="shared" si="13" ref="AE40:AF50">SUM(A40,G40,M40,S40,Y40)</f>
        <v>20</v>
      </c>
      <c r="AF40" s="517">
        <f t="shared" si="13"/>
        <v>0</v>
      </c>
      <c r="AG40" s="521">
        <f aca="true" t="shared" si="14" ref="AG40:AG50">SUM(AB40,AD40)</f>
        <v>0</v>
      </c>
    </row>
    <row r="41" spans="1:33" ht="15.75" customHeight="1">
      <c r="A41" s="566" t="s">
        <v>449</v>
      </c>
      <c r="B41" s="312" t="s">
        <v>207</v>
      </c>
      <c r="C41" s="255" t="s">
        <v>276</v>
      </c>
      <c r="D41" s="268"/>
      <c r="E41" s="269"/>
      <c r="F41" s="170"/>
      <c r="G41" s="169"/>
      <c r="H41" s="270"/>
      <c r="I41" s="186"/>
      <c r="J41" s="798"/>
      <c r="K41" s="797"/>
      <c r="L41" s="514"/>
      <c r="M41" s="513">
        <v>20</v>
      </c>
      <c r="N41" s="514"/>
      <c r="O41" s="796" t="s">
        <v>302</v>
      </c>
      <c r="P41" s="1241"/>
      <c r="Q41" s="797"/>
      <c r="R41" s="799"/>
      <c r="S41" s="797"/>
      <c r="T41" s="799"/>
      <c r="U41" s="800"/>
      <c r="V41" s="798"/>
      <c r="W41" s="797"/>
      <c r="X41" s="799"/>
      <c r="Y41" s="797"/>
      <c r="Z41" s="799"/>
      <c r="AA41" s="857"/>
      <c r="AB41" s="516">
        <f t="shared" si="12"/>
        <v>0</v>
      </c>
      <c r="AC41" s="513">
        <f t="shared" si="12"/>
        <v>0</v>
      </c>
      <c r="AD41" s="517">
        <f t="shared" si="12"/>
        <v>0</v>
      </c>
      <c r="AE41" s="513">
        <f t="shared" si="13"/>
        <v>20</v>
      </c>
      <c r="AF41" s="517">
        <f t="shared" si="13"/>
        <v>0</v>
      </c>
      <c r="AG41" s="521">
        <f t="shared" si="14"/>
        <v>0</v>
      </c>
    </row>
    <row r="42" spans="1:33" ht="15.75" customHeight="1">
      <c r="A42" s="524" t="s">
        <v>264</v>
      </c>
      <c r="B42" s="312" t="s">
        <v>59</v>
      </c>
      <c r="C42" s="133" t="s">
        <v>265</v>
      </c>
      <c r="D42" s="65"/>
      <c r="E42" s="258"/>
      <c r="F42" s="10"/>
      <c r="G42" s="126"/>
      <c r="H42" s="272"/>
      <c r="I42" s="11"/>
      <c r="J42" s="512">
        <v>3</v>
      </c>
      <c r="K42" s="513">
        <v>45</v>
      </c>
      <c r="L42" s="784"/>
      <c r="M42" s="513"/>
      <c r="N42" s="767"/>
      <c r="O42" s="539" t="s">
        <v>18</v>
      </c>
      <c r="P42" s="512"/>
      <c r="Q42" s="513"/>
      <c r="R42" s="784"/>
      <c r="S42" s="513"/>
      <c r="T42" s="767"/>
      <c r="U42" s="539"/>
      <c r="V42" s="512"/>
      <c r="W42" s="513"/>
      <c r="X42" s="784"/>
      <c r="Y42" s="513"/>
      <c r="Z42" s="767"/>
      <c r="AA42" s="515"/>
      <c r="AB42" s="516">
        <f t="shared" si="12"/>
        <v>3</v>
      </c>
      <c r="AC42" s="513">
        <f t="shared" si="12"/>
        <v>45</v>
      </c>
      <c r="AD42" s="517">
        <f t="shared" si="12"/>
        <v>0</v>
      </c>
      <c r="AE42" s="513">
        <f t="shared" si="13"/>
        <v>0</v>
      </c>
      <c r="AF42" s="517">
        <f t="shared" si="13"/>
        <v>0</v>
      </c>
      <c r="AG42" s="521">
        <f t="shared" si="14"/>
        <v>3</v>
      </c>
    </row>
    <row r="43" spans="1:33" ht="15.75" customHeight="1">
      <c r="A43" s="524" t="s">
        <v>121</v>
      </c>
      <c r="B43" s="312" t="s">
        <v>208</v>
      </c>
      <c r="C43" s="255" t="s">
        <v>273</v>
      </c>
      <c r="D43" s="65"/>
      <c r="E43" s="258"/>
      <c r="F43" s="10"/>
      <c r="G43" s="126"/>
      <c r="H43" s="68"/>
      <c r="I43" s="11"/>
      <c r="J43" s="512"/>
      <c r="K43" s="513"/>
      <c r="L43" s="542"/>
      <c r="M43" s="541"/>
      <c r="N43" s="542"/>
      <c r="O43" s="543"/>
      <c r="P43" s="512"/>
      <c r="Q43" s="513"/>
      <c r="R43" s="514"/>
      <c r="S43" s="513">
        <v>20</v>
      </c>
      <c r="T43" s="542"/>
      <c r="U43" s="796" t="s">
        <v>303</v>
      </c>
      <c r="V43" s="512"/>
      <c r="W43" s="513"/>
      <c r="X43" s="514"/>
      <c r="Y43" s="513"/>
      <c r="Z43" s="514"/>
      <c r="AA43" s="515"/>
      <c r="AB43" s="516">
        <f t="shared" si="12"/>
        <v>0</v>
      </c>
      <c r="AC43" s="513">
        <f t="shared" si="12"/>
        <v>0</v>
      </c>
      <c r="AD43" s="517">
        <f t="shared" si="12"/>
        <v>0</v>
      </c>
      <c r="AE43" s="513">
        <f t="shared" si="13"/>
        <v>20</v>
      </c>
      <c r="AF43" s="517">
        <f t="shared" si="13"/>
        <v>0</v>
      </c>
      <c r="AG43" s="521">
        <f t="shared" si="14"/>
        <v>0</v>
      </c>
    </row>
    <row r="44" spans="1:33" ht="15.75" customHeight="1">
      <c r="A44" s="524" t="s">
        <v>266</v>
      </c>
      <c r="B44" s="312" t="s">
        <v>59</v>
      </c>
      <c r="C44" s="133" t="s">
        <v>267</v>
      </c>
      <c r="D44" s="65"/>
      <c r="E44" s="258"/>
      <c r="F44" s="10"/>
      <c r="G44" s="126"/>
      <c r="H44" s="272"/>
      <c r="I44" s="11"/>
      <c r="J44" s="512"/>
      <c r="K44" s="513"/>
      <c r="L44" s="784"/>
      <c r="M44" s="513"/>
      <c r="N44" s="767"/>
      <c r="O44" s="539"/>
      <c r="P44" s="512">
        <v>3</v>
      </c>
      <c r="Q44" s="513">
        <v>45</v>
      </c>
      <c r="R44" s="784"/>
      <c r="S44" s="513"/>
      <c r="T44" s="767"/>
      <c r="U44" s="539" t="s">
        <v>18</v>
      </c>
      <c r="V44" s="512"/>
      <c r="W44" s="513"/>
      <c r="X44" s="784"/>
      <c r="Y44" s="513"/>
      <c r="Z44" s="767"/>
      <c r="AA44" s="515"/>
      <c r="AB44" s="516">
        <f t="shared" si="12"/>
        <v>3</v>
      </c>
      <c r="AC44" s="513">
        <f t="shared" si="12"/>
        <v>45</v>
      </c>
      <c r="AD44" s="517">
        <f t="shared" si="12"/>
        <v>0</v>
      </c>
      <c r="AE44" s="513">
        <f t="shared" si="13"/>
        <v>0</v>
      </c>
      <c r="AF44" s="517">
        <f t="shared" si="13"/>
        <v>0</v>
      </c>
      <c r="AG44" s="521">
        <f t="shared" si="14"/>
        <v>3</v>
      </c>
    </row>
    <row r="45" spans="1:33" ht="15.75" customHeight="1">
      <c r="A45" s="524" t="s">
        <v>376</v>
      </c>
      <c r="B45" s="312" t="s">
        <v>209</v>
      </c>
      <c r="C45" s="255" t="s">
        <v>274</v>
      </c>
      <c r="D45" s="268"/>
      <c r="E45" s="269"/>
      <c r="F45" s="170"/>
      <c r="G45" s="169"/>
      <c r="H45" s="270"/>
      <c r="I45" s="186"/>
      <c r="J45" s="798"/>
      <c r="K45" s="797"/>
      <c r="L45" s="542"/>
      <c r="M45" s="513"/>
      <c r="N45" s="542"/>
      <c r="O45" s="513"/>
      <c r="P45" s="798"/>
      <c r="Q45" s="797"/>
      <c r="R45" s="799"/>
      <c r="S45" s="797"/>
      <c r="T45" s="799"/>
      <c r="U45" s="800"/>
      <c r="V45" s="798"/>
      <c r="W45" s="797"/>
      <c r="X45" s="799"/>
      <c r="Y45" s="797">
        <v>20</v>
      </c>
      <c r="Z45" s="799"/>
      <c r="AA45" s="1242" t="s">
        <v>304</v>
      </c>
      <c r="AB45" s="516">
        <f t="shared" si="12"/>
        <v>0</v>
      </c>
      <c r="AC45" s="513">
        <f t="shared" si="12"/>
        <v>0</v>
      </c>
      <c r="AD45" s="517">
        <f t="shared" si="12"/>
        <v>0</v>
      </c>
      <c r="AE45" s="513">
        <f t="shared" si="13"/>
        <v>20</v>
      </c>
      <c r="AF45" s="517">
        <f t="shared" si="13"/>
        <v>0</v>
      </c>
      <c r="AG45" s="521">
        <f t="shared" si="14"/>
        <v>0</v>
      </c>
    </row>
    <row r="46" spans="1:33" ht="15.75" customHeight="1">
      <c r="A46" s="524" t="s">
        <v>268</v>
      </c>
      <c r="B46" s="312" t="s">
        <v>59</v>
      </c>
      <c r="C46" s="133" t="s">
        <v>269</v>
      </c>
      <c r="D46" s="65"/>
      <c r="E46" s="258"/>
      <c r="F46" s="10"/>
      <c r="G46" s="126"/>
      <c r="H46" s="272"/>
      <c r="I46" s="11"/>
      <c r="J46" s="512"/>
      <c r="K46" s="513"/>
      <c r="L46" s="784"/>
      <c r="M46" s="513"/>
      <c r="N46" s="767"/>
      <c r="O46" s="539"/>
      <c r="P46" s="512"/>
      <c r="Q46" s="513"/>
      <c r="R46" s="784"/>
      <c r="S46" s="513"/>
      <c r="T46" s="767"/>
      <c r="U46" s="539"/>
      <c r="V46" s="512">
        <v>2</v>
      </c>
      <c r="W46" s="513">
        <v>30</v>
      </c>
      <c r="X46" s="784"/>
      <c r="Y46" s="513"/>
      <c r="Z46" s="767"/>
      <c r="AA46" s="515" t="s">
        <v>18</v>
      </c>
      <c r="AB46" s="516">
        <f t="shared" si="12"/>
        <v>2</v>
      </c>
      <c r="AC46" s="513">
        <f t="shared" si="12"/>
        <v>30</v>
      </c>
      <c r="AD46" s="517">
        <f t="shared" si="12"/>
        <v>0</v>
      </c>
      <c r="AE46" s="513">
        <f t="shared" si="13"/>
        <v>0</v>
      </c>
      <c r="AF46" s="517">
        <f t="shared" si="13"/>
        <v>0</v>
      </c>
      <c r="AG46" s="521">
        <f t="shared" si="14"/>
        <v>2</v>
      </c>
    </row>
    <row r="47" spans="1:33" ht="15.75" customHeight="1">
      <c r="A47" s="524" t="s">
        <v>567</v>
      </c>
      <c r="B47" s="312" t="s">
        <v>59</v>
      </c>
      <c r="C47" s="133" t="s">
        <v>570</v>
      </c>
      <c r="D47" s="65"/>
      <c r="E47" s="258"/>
      <c r="F47" s="10"/>
      <c r="G47" s="126"/>
      <c r="H47" s="272"/>
      <c r="I47" s="11"/>
      <c r="J47" s="512"/>
      <c r="K47" s="513"/>
      <c r="L47" s="784"/>
      <c r="M47" s="513">
        <v>0</v>
      </c>
      <c r="N47" s="767"/>
      <c r="O47" s="539" t="s">
        <v>571</v>
      </c>
      <c r="P47" s="512"/>
      <c r="Q47" s="513"/>
      <c r="R47" s="784"/>
      <c r="S47" s="513"/>
      <c r="T47" s="767"/>
      <c r="U47" s="539"/>
      <c r="V47" s="512"/>
      <c r="W47" s="513"/>
      <c r="X47" s="784"/>
      <c r="Y47" s="513"/>
      <c r="Z47" s="767"/>
      <c r="AA47" s="515"/>
      <c r="AB47" s="516">
        <f>SUM(D47,J47,P47,V47)</f>
        <v>0</v>
      </c>
      <c r="AC47" s="513">
        <f>SUM(E47,K47,Q47,W47)</f>
        <v>0</v>
      </c>
      <c r="AD47" s="517">
        <f>SUM(F47,L47,R47,X47)</f>
        <v>0</v>
      </c>
      <c r="AE47" s="513">
        <f>SUM(A47,G47,M47,S47,Y47)</f>
        <v>0</v>
      </c>
      <c r="AF47" s="517">
        <f>SUM(B47,H47,N47,T47,Z47)</f>
        <v>0</v>
      </c>
      <c r="AG47" s="521">
        <f>SUM(AB47,AD47)</f>
        <v>0</v>
      </c>
    </row>
    <row r="48" spans="1:34" ht="15.75" customHeight="1">
      <c r="A48" s="793" t="s">
        <v>559</v>
      </c>
      <c r="B48" s="312" t="s">
        <v>59</v>
      </c>
      <c r="C48" s="547" t="s">
        <v>558</v>
      </c>
      <c r="D48" s="506"/>
      <c r="E48" s="507"/>
      <c r="F48" s="519"/>
      <c r="G48" s="513"/>
      <c r="H48" s="767"/>
      <c r="I48" s="539"/>
      <c r="J48" s="512"/>
      <c r="K48" s="513"/>
      <c r="L48" s="784"/>
      <c r="M48" s="513"/>
      <c r="N48" s="767"/>
      <c r="O48" s="539"/>
      <c r="P48" s="512"/>
      <c r="Q48" s="513"/>
      <c r="R48" s="784"/>
      <c r="S48" s="513">
        <v>20</v>
      </c>
      <c r="T48" s="767"/>
      <c r="U48" s="539" t="s">
        <v>571</v>
      </c>
      <c r="V48" s="512"/>
      <c r="W48" s="513"/>
      <c r="X48" s="784"/>
      <c r="Y48" s="513"/>
      <c r="Z48" s="767"/>
      <c r="AA48" s="515"/>
      <c r="AB48" s="516">
        <f t="shared" si="12"/>
        <v>0</v>
      </c>
      <c r="AC48" s="513">
        <f t="shared" si="12"/>
        <v>0</v>
      </c>
      <c r="AD48" s="517">
        <f t="shared" si="12"/>
        <v>0</v>
      </c>
      <c r="AE48" s="513">
        <f t="shared" si="13"/>
        <v>20</v>
      </c>
      <c r="AF48" s="517">
        <f t="shared" si="13"/>
        <v>0</v>
      </c>
      <c r="AG48" s="521">
        <f t="shared" si="14"/>
        <v>0</v>
      </c>
      <c r="AH48" s="740"/>
    </row>
    <row r="49" spans="1:34" ht="15.75" customHeight="1">
      <c r="A49" s="524" t="s">
        <v>568</v>
      </c>
      <c r="B49" s="312" t="s">
        <v>59</v>
      </c>
      <c r="C49" s="133" t="s">
        <v>569</v>
      </c>
      <c r="D49" s="558"/>
      <c r="E49" s="559"/>
      <c r="F49" s="596"/>
      <c r="G49" s="541"/>
      <c r="H49" s="791"/>
      <c r="I49" s="544"/>
      <c r="J49" s="540"/>
      <c r="K49" s="541"/>
      <c r="L49" s="792"/>
      <c r="M49" s="541"/>
      <c r="N49" s="791"/>
      <c r="O49" s="544"/>
      <c r="P49" s="540"/>
      <c r="Q49" s="541"/>
      <c r="R49" s="792"/>
      <c r="S49" s="541"/>
      <c r="T49" s="791"/>
      <c r="U49" s="544"/>
      <c r="V49" s="540"/>
      <c r="W49" s="541"/>
      <c r="X49" s="792"/>
      <c r="Y49" s="541">
        <v>0</v>
      </c>
      <c r="Z49" s="791"/>
      <c r="AA49" s="543" t="s">
        <v>571</v>
      </c>
      <c r="AB49" s="516">
        <f>SUM(D49,J49,P49,V49)</f>
        <v>0</v>
      </c>
      <c r="AC49" s="513">
        <f>SUM(E49,K49,Q49,W49)</f>
        <v>0</v>
      </c>
      <c r="AD49" s="517">
        <f>SUM(F49,L49,R49,X49)</f>
        <v>0</v>
      </c>
      <c r="AE49" s="513">
        <f>SUM(A49,G49,M49,S49,Y49)</f>
        <v>0</v>
      </c>
      <c r="AF49" s="517">
        <f>SUM(B49,H49,N49,T49,Z49)</f>
        <v>0</v>
      </c>
      <c r="AG49" s="521">
        <f>SUM(AB49,AD49)</f>
        <v>0</v>
      </c>
      <c r="AH49" s="740"/>
    </row>
    <row r="50" spans="1:33" ht="15.75" customHeight="1" thickBot="1">
      <c r="A50" s="525" t="s">
        <v>112</v>
      </c>
      <c r="B50" s="313" t="s">
        <v>23</v>
      </c>
      <c r="C50" s="274" t="s">
        <v>398</v>
      </c>
      <c r="D50" s="264"/>
      <c r="E50" s="265"/>
      <c r="F50" s="14"/>
      <c r="G50" s="157"/>
      <c r="H50" s="275"/>
      <c r="I50" s="15"/>
      <c r="J50" s="135"/>
      <c r="K50" s="157"/>
      <c r="L50" s="26"/>
      <c r="M50" s="157"/>
      <c r="N50" s="275"/>
      <c r="O50" s="15"/>
      <c r="P50" s="135"/>
      <c r="Q50" s="157"/>
      <c r="R50" s="26"/>
      <c r="S50" s="157"/>
      <c r="T50" s="275"/>
      <c r="U50" s="15"/>
      <c r="V50" s="135"/>
      <c r="W50" s="157"/>
      <c r="X50" s="26"/>
      <c r="Y50" s="157"/>
      <c r="Z50" s="275"/>
      <c r="AA50" s="113" t="s">
        <v>58</v>
      </c>
      <c r="AB50" s="156">
        <f t="shared" si="12"/>
        <v>0</v>
      </c>
      <c r="AC50" s="126">
        <f t="shared" si="12"/>
        <v>0</v>
      </c>
      <c r="AD50" s="254">
        <f t="shared" si="12"/>
        <v>0</v>
      </c>
      <c r="AE50" s="126">
        <f t="shared" si="13"/>
        <v>0</v>
      </c>
      <c r="AF50" s="254">
        <f t="shared" si="13"/>
        <v>0</v>
      </c>
      <c r="AG50" s="127">
        <f t="shared" si="14"/>
        <v>0</v>
      </c>
    </row>
    <row r="51" spans="1:33" ht="15.75" customHeight="1" thickBot="1">
      <c r="A51" s="319"/>
      <c r="B51" s="320"/>
      <c r="C51" s="63" t="s">
        <v>56</v>
      </c>
      <c r="D51" s="151">
        <f>SUM(D40:D50)</f>
        <v>0</v>
      </c>
      <c r="E51" s="152">
        <f>SUM(E40:E50)</f>
        <v>0</v>
      </c>
      <c r="F51" s="151">
        <f>SUM(F40:F50)</f>
        <v>0</v>
      </c>
      <c r="G51" s="152">
        <f>SUM(G40:G50)</f>
        <v>0</v>
      </c>
      <c r="H51" s="151">
        <f>SUM(H40:H50)</f>
        <v>0</v>
      </c>
      <c r="I51" s="150">
        <f>SUM(D51,F51)</f>
        <v>0</v>
      </c>
      <c r="J51" s="151">
        <f>SUM(J40:J50)</f>
        <v>3</v>
      </c>
      <c r="K51" s="152">
        <f>SUM(K40:K50)</f>
        <v>45</v>
      </c>
      <c r="L51" s="152">
        <f>SUM(L40:L50)</f>
        <v>0</v>
      </c>
      <c r="M51" s="152">
        <f>SUM(M40:M50)</f>
        <v>40</v>
      </c>
      <c r="N51" s="158" t="s">
        <v>26</v>
      </c>
      <c r="O51" s="150">
        <f>SUM(J51,L51)</f>
        <v>3</v>
      </c>
      <c r="P51" s="151">
        <f>SUM(P40:P50)</f>
        <v>3</v>
      </c>
      <c r="Q51" s="152">
        <f>SUM(Q40:Q50)</f>
        <v>45</v>
      </c>
      <c r="R51" s="152">
        <f>SUM(R40:R50)</f>
        <v>0</v>
      </c>
      <c r="S51" s="152">
        <f>SUM(S40:S50)</f>
        <v>40</v>
      </c>
      <c r="T51" s="158" t="s">
        <v>26</v>
      </c>
      <c r="U51" s="150">
        <f>SUM(P51,R51)</f>
        <v>3</v>
      </c>
      <c r="V51" s="160">
        <f>SUM(V40:V50)</f>
        <v>2</v>
      </c>
      <c r="W51" s="152">
        <f>SUM(W40:W50)</f>
        <v>30</v>
      </c>
      <c r="X51" s="152">
        <f>SUM(X40:X50)</f>
        <v>0</v>
      </c>
      <c r="Y51" s="152">
        <f>SUM(Y40:Y50)</f>
        <v>20</v>
      </c>
      <c r="Z51" s="158" t="s">
        <v>26</v>
      </c>
      <c r="AA51" s="150">
        <f>SUM(V51,X51)</f>
        <v>2</v>
      </c>
      <c r="AB51" s="161">
        <f>SUM(AB40:AB50)</f>
        <v>8</v>
      </c>
      <c r="AC51" s="152">
        <f>SUM(AC40:AC50)</f>
        <v>120</v>
      </c>
      <c r="AD51" s="152">
        <f>SUM(AD40:AD50)</f>
        <v>0</v>
      </c>
      <c r="AE51" s="152">
        <f>SUM(AE40:AE50)</f>
        <v>100</v>
      </c>
      <c r="AF51" s="158" t="s">
        <v>26</v>
      </c>
      <c r="AG51" s="131">
        <f>SUM(AB51,AD51)</f>
        <v>8</v>
      </c>
    </row>
    <row r="52" spans="1:35" ht="15.75" customHeight="1" thickBot="1">
      <c r="A52" s="325"/>
      <c r="B52" s="321"/>
      <c r="C52" s="326" t="s">
        <v>71</v>
      </c>
      <c r="D52" s="30">
        <f aca="true" t="shared" si="15" ref="D52:AG52">SUM(D51,D38)</f>
        <v>0</v>
      </c>
      <c r="E52" s="291">
        <f t="shared" si="15"/>
        <v>0</v>
      </c>
      <c r="F52" s="291">
        <f t="shared" si="15"/>
        <v>0</v>
      </c>
      <c r="G52" s="291">
        <f t="shared" si="15"/>
        <v>0</v>
      </c>
      <c r="H52" s="291">
        <f t="shared" si="15"/>
        <v>0</v>
      </c>
      <c r="I52" s="291">
        <f t="shared" si="15"/>
        <v>0</v>
      </c>
      <c r="J52" s="291">
        <f t="shared" si="15"/>
        <v>13</v>
      </c>
      <c r="K52" s="291">
        <f t="shared" si="15"/>
        <v>195</v>
      </c>
      <c r="L52" s="291">
        <f t="shared" si="15"/>
        <v>10</v>
      </c>
      <c r="M52" s="291">
        <f t="shared" si="15"/>
        <v>190</v>
      </c>
      <c r="N52" s="291">
        <f t="shared" si="15"/>
        <v>30</v>
      </c>
      <c r="O52" s="291">
        <f t="shared" si="15"/>
        <v>23</v>
      </c>
      <c r="P52" s="291">
        <f t="shared" si="15"/>
        <v>14</v>
      </c>
      <c r="Q52" s="291">
        <f t="shared" si="15"/>
        <v>210</v>
      </c>
      <c r="R52" s="291">
        <f t="shared" si="15"/>
        <v>10</v>
      </c>
      <c r="S52" s="291">
        <f t="shared" si="15"/>
        <v>190</v>
      </c>
      <c r="T52" s="291">
        <f t="shared" si="15"/>
        <v>30</v>
      </c>
      <c r="U52" s="291">
        <f t="shared" si="15"/>
        <v>24</v>
      </c>
      <c r="V52" s="291">
        <f t="shared" si="15"/>
        <v>11</v>
      </c>
      <c r="W52" s="291">
        <f t="shared" si="15"/>
        <v>165</v>
      </c>
      <c r="X52" s="291">
        <f t="shared" si="15"/>
        <v>12</v>
      </c>
      <c r="Y52" s="291">
        <f t="shared" si="15"/>
        <v>200</v>
      </c>
      <c r="Z52" s="291">
        <f t="shared" si="15"/>
        <v>30</v>
      </c>
      <c r="AA52" s="291">
        <f t="shared" si="15"/>
        <v>23</v>
      </c>
      <c r="AB52" s="291">
        <f t="shared" si="15"/>
        <v>38</v>
      </c>
      <c r="AC52" s="291">
        <f t="shared" si="15"/>
        <v>570</v>
      </c>
      <c r="AD52" s="291">
        <f t="shared" si="15"/>
        <v>32</v>
      </c>
      <c r="AE52" s="291">
        <f t="shared" si="15"/>
        <v>580</v>
      </c>
      <c r="AF52" s="291">
        <f t="shared" si="15"/>
        <v>90</v>
      </c>
      <c r="AG52" s="327">
        <f t="shared" si="15"/>
        <v>70</v>
      </c>
      <c r="AH52" s="132"/>
      <c r="AI52" s="32"/>
    </row>
    <row r="53" spans="1:33" ht="15.75" customHeight="1">
      <c r="A53" s="299" t="s">
        <v>57</v>
      </c>
      <c r="B53" s="308"/>
      <c r="C53" s="134" t="s">
        <v>29</v>
      </c>
      <c r="D53" s="1047"/>
      <c r="E53" s="1048"/>
      <c r="F53" s="1048"/>
      <c r="G53" s="1048"/>
      <c r="H53" s="1048"/>
      <c r="I53" s="1048"/>
      <c r="J53" s="1048"/>
      <c r="K53" s="1048"/>
      <c r="L53" s="1048"/>
      <c r="M53" s="1048"/>
      <c r="N53" s="1048"/>
      <c r="O53" s="1048"/>
      <c r="P53" s="1048"/>
      <c r="Q53" s="1048"/>
      <c r="R53" s="1048"/>
      <c r="S53" s="1048"/>
      <c r="T53" s="1048"/>
      <c r="U53" s="1048"/>
      <c r="V53" s="1048"/>
      <c r="W53" s="1048"/>
      <c r="X53" s="1048"/>
      <c r="Y53" s="1048"/>
      <c r="Z53" s="1048"/>
      <c r="AA53" s="1048"/>
      <c r="AB53" s="1048"/>
      <c r="AC53" s="1048"/>
      <c r="AD53" s="1048"/>
      <c r="AE53" s="1048"/>
      <c r="AF53" s="1048"/>
      <c r="AG53" s="1040"/>
    </row>
    <row r="54" spans="1:33" s="32" customFormat="1" ht="15.75" customHeight="1">
      <c r="A54" s="524" t="s">
        <v>315</v>
      </c>
      <c r="B54" s="301" t="s">
        <v>22</v>
      </c>
      <c r="C54" s="676" t="s">
        <v>316</v>
      </c>
      <c r="D54" s="65"/>
      <c r="E54" s="126"/>
      <c r="F54" s="10"/>
      <c r="G54" s="126"/>
      <c r="H54" s="24"/>
      <c r="I54" s="25"/>
      <c r="J54" s="65">
        <v>1</v>
      </c>
      <c r="K54" s="126">
        <v>15</v>
      </c>
      <c r="L54" s="24">
        <v>1</v>
      </c>
      <c r="M54" s="126">
        <v>15</v>
      </c>
      <c r="N54" s="24">
        <v>3</v>
      </c>
      <c r="O54" s="520" t="s">
        <v>18</v>
      </c>
      <c r="P54" s="65">
        <v>1</v>
      </c>
      <c r="Q54" s="126">
        <v>15</v>
      </c>
      <c r="R54" s="24">
        <v>1</v>
      </c>
      <c r="S54" s="126">
        <v>15</v>
      </c>
      <c r="T54" s="24">
        <v>3</v>
      </c>
      <c r="U54" s="520" t="s">
        <v>18</v>
      </c>
      <c r="V54" s="65">
        <v>1</v>
      </c>
      <c r="W54" s="126">
        <v>15</v>
      </c>
      <c r="X54" s="24">
        <v>1</v>
      </c>
      <c r="Y54" s="126">
        <v>15</v>
      </c>
      <c r="Z54" s="24">
        <v>3</v>
      </c>
      <c r="AA54" s="112" t="s">
        <v>18</v>
      </c>
      <c r="AB54" s="156">
        <f>SUM(D54,J54,P54,V54)</f>
        <v>3</v>
      </c>
      <c r="AC54" s="126">
        <f>SUM(E54,K54,Q54,W54)</f>
        <v>45</v>
      </c>
      <c r="AD54" s="254">
        <f>SUM(F54,L54,R54,X54)</f>
        <v>3</v>
      </c>
      <c r="AE54" s="126">
        <f aca="true" t="shared" si="16" ref="AE54:AF56">SUM(A54,G54,M54,S54,Y54)</f>
        <v>45</v>
      </c>
      <c r="AF54" s="254">
        <f>SUM(B54,H54,N54,T54,Z54)</f>
        <v>9</v>
      </c>
      <c r="AG54" s="127">
        <f aca="true" t="shared" si="17" ref="AG54:AG59">SUM(AB54,AD54)</f>
        <v>6</v>
      </c>
    </row>
    <row r="55" spans="1:33" s="32" customFormat="1" ht="15.75" customHeight="1">
      <c r="A55" s="524" t="s">
        <v>317</v>
      </c>
      <c r="B55" s="301" t="s">
        <v>22</v>
      </c>
      <c r="C55" s="676" t="s">
        <v>318</v>
      </c>
      <c r="D55" s="65"/>
      <c r="E55" s="126"/>
      <c r="F55" s="10"/>
      <c r="G55" s="126"/>
      <c r="H55" s="24"/>
      <c r="I55" s="25"/>
      <c r="J55" s="65">
        <v>1</v>
      </c>
      <c r="K55" s="126">
        <v>15</v>
      </c>
      <c r="L55" s="24">
        <v>1</v>
      </c>
      <c r="M55" s="126">
        <v>15</v>
      </c>
      <c r="N55" s="24">
        <v>3</v>
      </c>
      <c r="O55" s="520" t="s">
        <v>18</v>
      </c>
      <c r="P55" s="65">
        <v>1</v>
      </c>
      <c r="Q55" s="126">
        <v>15</v>
      </c>
      <c r="R55" s="24">
        <v>1</v>
      </c>
      <c r="S55" s="126">
        <v>15</v>
      </c>
      <c r="T55" s="24">
        <v>3</v>
      </c>
      <c r="U55" s="520" t="s">
        <v>18</v>
      </c>
      <c r="V55" s="65">
        <v>1</v>
      </c>
      <c r="W55" s="126">
        <v>15</v>
      </c>
      <c r="X55" s="24">
        <v>1</v>
      </c>
      <c r="Y55" s="126">
        <v>15</v>
      </c>
      <c r="Z55" s="24">
        <v>3</v>
      </c>
      <c r="AA55" s="112" t="s">
        <v>18</v>
      </c>
      <c r="AB55" s="156">
        <f aca="true" t="shared" si="18" ref="AB55:AD56">SUM(D55,J55,P55,V55)</f>
        <v>3</v>
      </c>
      <c r="AC55" s="126">
        <f t="shared" si="18"/>
        <v>45</v>
      </c>
      <c r="AD55" s="254">
        <f t="shared" si="18"/>
        <v>3</v>
      </c>
      <c r="AE55" s="126">
        <f t="shared" si="16"/>
        <v>45</v>
      </c>
      <c r="AF55" s="254">
        <f t="shared" si="16"/>
        <v>9</v>
      </c>
      <c r="AG55" s="127">
        <f t="shared" si="17"/>
        <v>6</v>
      </c>
    </row>
    <row r="56" spans="1:33" s="32" customFormat="1" ht="15.75" customHeight="1">
      <c r="A56" s="524" t="s">
        <v>319</v>
      </c>
      <c r="B56" s="301" t="s">
        <v>22</v>
      </c>
      <c r="C56" s="676" t="s">
        <v>120</v>
      </c>
      <c r="D56" s="65"/>
      <c r="E56" s="126"/>
      <c r="F56" s="10"/>
      <c r="G56" s="126"/>
      <c r="H56" s="24"/>
      <c r="I56" s="25"/>
      <c r="J56" s="65">
        <v>1</v>
      </c>
      <c r="K56" s="126">
        <v>15</v>
      </c>
      <c r="L56" s="24">
        <v>1</v>
      </c>
      <c r="M56" s="126">
        <v>15</v>
      </c>
      <c r="N56" s="24">
        <v>3</v>
      </c>
      <c r="O56" s="520" t="s">
        <v>18</v>
      </c>
      <c r="P56" s="65">
        <v>1</v>
      </c>
      <c r="Q56" s="126">
        <v>15</v>
      </c>
      <c r="R56" s="24">
        <v>1</v>
      </c>
      <c r="S56" s="126">
        <v>15</v>
      </c>
      <c r="T56" s="24">
        <v>3</v>
      </c>
      <c r="U56" s="520" t="s">
        <v>18</v>
      </c>
      <c r="V56" s="65">
        <v>1</v>
      </c>
      <c r="W56" s="126">
        <v>15</v>
      </c>
      <c r="X56" s="24">
        <v>1</v>
      </c>
      <c r="Y56" s="126">
        <v>15</v>
      </c>
      <c r="Z56" s="24">
        <v>3</v>
      </c>
      <c r="AA56" s="112" t="s">
        <v>18</v>
      </c>
      <c r="AB56" s="156">
        <f t="shared" si="18"/>
        <v>3</v>
      </c>
      <c r="AC56" s="126">
        <f t="shared" si="18"/>
        <v>45</v>
      </c>
      <c r="AD56" s="254">
        <f t="shared" si="18"/>
        <v>3</v>
      </c>
      <c r="AE56" s="126">
        <f t="shared" si="16"/>
        <v>45</v>
      </c>
      <c r="AF56" s="254">
        <f t="shared" si="16"/>
        <v>9</v>
      </c>
      <c r="AG56" s="127">
        <f t="shared" si="17"/>
        <v>6</v>
      </c>
    </row>
    <row r="57" spans="1:33" s="32" customFormat="1" ht="15.75" customHeight="1">
      <c r="A57" s="524" t="s">
        <v>562</v>
      </c>
      <c r="B57" s="301" t="s">
        <v>22</v>
      </c>
      <c r="C57" s="676" t="s">
        <v>563</v>
      </c>
      <c r="D57" s="65"/>
      <c r="E57" s="126"/>
      <c r="F57" s="10"/>
      <c r="G57" s="126"/>
      <c r="H57" s="24"/>
      <c r="I57" s="25"/>
      <c r="J57" s="65"/>
      <c r="K57" s="126"/>
      <c r="L57" s="24"/>
      <c r="M57" s="126"/>
      <c r="N57" s="24"/>
      <c r="O57" s="520"/>
      <c r="P57" s="65">
        <v>1</v>
      </c>
      <c r="Q57" s="126">
        <v>15</v>
      </c>
      <c r="R57" s="24">
        <v>1</v>
      </c>
      <c r="S57" s="126">
        <v>15</v>
      </c>
      <c r="T57" s="24">
        <v>3</v>
      </c>
      <c r="U57" s="112" t="s">
        <v>18</v>
      </c>
      <c r="V57" s="65"/>
      <c r="W57" s="126"/>
      <c r="X57" s="24"/>
      <c r="Y57" s="126"/>
      <c r="Z57" s="24"/>
      <c r="AA57" s="112"/>
      <c r="AB57" s="156">
        <f aca="true" t="shared" si="19" ref="AB57:AD59">SUM(D57,J57,P57,V57)</f>
        <v>1</v>
      </c>
      <c r="AC57" s="126">
        <f t="shared" si="19"/>
        <v>15</v>
      </c>
      <c r="AD57" s="254">
        <f t="shared" si="19"/>
        <v>1</v>
      </c>
      <c r="AE57" s="126">
        <f aca="true" t="shared" si="20" ref="AE57:AF59">SUM(A57,G57,M57,S57,Y57)</f>
        <v>15</v>
      </c>
      <c r="AF57" s="254">
        <f t="shared" si="20"/>
        <v>3</v>
      </c>
      <c r="AG57" s="127">
        <f t="shared" si="17"/>
        <v>2</v>
      </c>
    </row>
    <row r="58" spans="1:33" s="32" customFormat="1" ht="15.75" customHeight="1">
      <c r="A58" s="524" t="s">
        <v>564</v>
      </c>
      <c r="B58" s="301" t="s">
        <v>22</v>
      </c>
      <c r="C58" s="803" t="s">
        <v>565</v>
      </c>
      <c r="D58" s="65">
        <v>1</v>
      </c>
      <c r="E58" s="126">
        <v>15</v>
      </c>
      <c r="F58" s="10">
        <v>1</v>
      </c>
      <c r="G58" s="126">
        <v>15</v>
      </c>
      <c r="H58" s="24">
        <v>3</v>
      </c>
      <c r="I58" s="25" t="s">
        <v>18</v>
      </c>
      <c r="J58" s="65"/>
      <c r="K58" s="126"/>
      <c r="L58" s="24"/>
      <c r="M58" s="126"/>
      <c r="N58" s="24"/>
      <c r="O58" s="112"/>
      <c r="P58" s="65"/>
      <c r="Q58" s="126"/>
      <c r="R58" s="24"/>
      <c r="S58" s="126"/>
      <c r="T58" s="24"/>
      <c r="U58" s="112"/>
      <c r="V58" s="65"/>
      <c r="W58" s="126"/>
      <c r="X58" s="24"/>
      <c r="Y58" s="126"/>
      <c r="Z58" s="24"/>
      <c r="AA58" s="112"/>
      <c r="AB58" s="156">
        <f t="shared" si="19"/>
        <v>1</v>
      </c>
      <c r="AC58" s="126">
        <f t="shared" si="19"/>
        <v>15</v>
      </c>
      <c r="AD58" s="254">
        <f t="shared" si="19"/>
        <v>1</v>
      </c>
      <c r="AE58" s="126">
        <f t="shared" si="20"/>
        <v>15</v>
      </c>
      <c r="AF58" s="254">
        <f t="shared" si="20"/>
        <v>3</v>
      </c>
      <c r="AG58" s="127">
        <f t="shared" si="17"/>
        <v>2</v>
      </c>
    </row>
    <row r="59" spans="1:34" s="32" customFormat="1" ht="15.75" customHeight="1">
      <c r="A59" s="553" t="s">
        <v>452</v>
      </c>
      <c r="B59" s="301" t="s">
        <v>22</v>
      </c>
      <c r="C59" s="675" t="s">
        <v>130</v>
      </c>
      <c r="D59" s="128"/>
      <c r="E59" s="126"/>
      <c r="F59" s="10"/>
      <c r="G59" s="126"/>
      <c r="H59" s="68"/>
      <c r="I59" s="11"/>
      <c r="J59" s="128">
        <v>2</v>
      </c>
      <c r="K59" s="126">
        <v>30</v>
      </c>
      <c r="L59" s="68"/>
      <c r="M59" s="126"/>
      <c r="N59" s="68">
        <v>3</v>
      </c>
      <c r="O59" s="515" t="s">
        <v>18</v>
      </c>
      <c r="P59" s="128">
        <v>2</v>
      </c>
      <c r="Q59" s="126">
        <v>30</v>
      </c>
      <c r="R59" s="68"/>
      <c r="S59" s="126"/>
      <c r="T59" s="68">
        <v>3</v>
      </c>
      <c r="U59" s="515" t="s">
        <v>18</v>
      </c>
      <c r="V59" s="128">
        <v>2</v>
      </c>
      <c r="W59" s="126">
        <v>30</v>
      </c>
      <c r="X59" s="68"/>
      <c r="Y59" s="126"/>
      <c r="Z59" s="68">
        <v>3</v>
      </c>
      <c r="AA59" s="515" t="s">
        <v>18</v>
      </c>
      <c r="AB59" s="156">
        <f t="shared" si="19"/>
        <v>6</v>
      </c>
      <c r="AC59" s="126">
        <f t="shared" si="19"/>
        <v>90</v>
      </c>
      <c r="AD59" s="254">
        <f t="shared" si="19"/>
        <v>0</v>
      </c>
      <c r="AE59" s="126">
        <f t="shared" si="20"/>
        <v>0</v>
      </c>
      <c r="AF59" s="254">
        <f t="shared" si="20"/>
        <v>9</v>
      </c>
      <c r="AG59" s="127">
        <f t="shared" si="17"/>
        <v>6</v>
      </c>
      <c r="AH59" s="742"/>
    </row>
    <row r="60" spans="1:33" s="32" customFormat="1" ht="15.75" customHeight="1">
      <c r="A60" s="668"/>
      <c r="B60" s="312"/>
      <c r="C60" s="61" t="s">
        <v>422</v>
      </c>
      <c r="D60" s="1081"/>
      <c r="E60" s="1082"/>
      <c r="F60" s="1082"/>
      <c r="G60" s="1082"/>
      <c r="H60" s="1082"/>
      <c r="I60" s="1082"/>
      <c r="J60" s="1082"/>
      <c r="K60" s="1082"/>
      <c r="L60" s="1082"/>
      <c r="M60" s="1082"/>
      <c r="N60" s="1082"/>
      <c r="O60" s="1082"/>
      <c r="P60" s="1082"/>
      <c r="Q60" s="1082"/>
      <c r="R60" s="1082"/>
      <c r="S60" s="1082"/>
      <c r="T60" s="1082"/>
      <c r="U60" s="1082"/>
      <c r="V60" s="1082"/>
      <c r="W60" s="1082"/>
      <c r="X60" s="1082"/>
      <c r="Y60" s="1082"/>
      <c r="Z60" s="1082"/>
      <c r="AA60" s="1082"/>
      <c r="AB60" s="1082"/>
      <c r="AC60" s="1082"/>
      <c r="AD60" s="1082"/>
      <c r="AE60" s="1082"/>
      <c r="AF60" s="1082"/>
      <c r="AG60" s="1083"/>
    </row>
    <row r="61" spans="1:33" s="32" customFormat="1" ht="15.75" customHeight="1">
      <c r="A61" s="758" t="s">
        <v>252</v>
      </c>
      <c r="B61" s="711" t="s">
        <v>17</v>
      </c>
      <c r="C61" s="712" t="s">
        <v>133</v>
      </c>
      <c r="D61" s="713"/>
      <c r="E61" s="714"/>
      <c r="F61" s="715"/>
      <c r="G61" s="716"/>
      <c r="H61" s="717"/>
      <c r="I61" s="714"/>
      <c r="J61" s="713"/>
      <c r="K61" s="714"/>
      <c r="L61" s="718"/>
      <c r="M61" s="714"/>
      <c r="N61" s="718"/>
      <c r="O61" s="718"/>
      <c r="P61" s="713"/>
      <c r="Q61" s="714"/>
      <c r="R61" s="718"/>
      <c r="S61" s="714"/>
      <c r="T61" s="718"/>
      <c r="U61" s="718"/>
      <c r="V61" s="719"/>
      <c r="W61" s="720"/>
      <c r="X61" s="721"/>
      <c r="Y61" s="720"/>
      <c r="Z61" s="720"/>
      <c r="AA61" s="722" t="s">
        <v>415</v>
      </c>
      <c r="AB61" s="516"/>
      <c r="AC61" s="541"/>
      <c r="AD61" s="680"/>
      <c r="AE61" s="541"/>
      <c r="AF61" s="680"/>
      <c r="AG61" s="681"/>
    </row>
    <row r="62" spans="1:33" s="32" customFormat="1" ht="15.75" customHeight="1">
      <c r="A62" s="764" t="s">
        <v>441</v>
      </c>
      <c r="B62" s="723" t="s">
        <v>17</v>
      </c>
      <c r="C62" s="712" t="s">
        <v>134</v>
      </c>
      <c r="D62" s="713"/>
      <c r="E62" s="714"/>
      <c r="F62" s="715"/>
      <c r="G62" s="716"/>
      <c r="H62" s="717"/>
      <c r="I62" s="714"/>
      <c r="J62" s="713"/>
      <c r="K62" s="714"/>
      <c r="L62" s="718"/>
      <c r="M62" s="714"/>
      <c r="N62" s="718"/>
      <c r="O62" s="718"/>
      <c r="P62" s="713"/>
      <c r="Q62" s="714"/>
      <c r="R62" s="718"/>
      <c r="S62" s="714"/>
      <c r="T62" s="718"/>
      <c r="U62" s="718"/>
      <c r="V62" s="719"/>
      <c r="W62" s="720"/>
      <c r="X62" s="721"/>
      <c r="Y62" s="720"/>
      <c r="Z62" s="720"/>
      <c r="AA62" s="724" t="s">
        <v>415</v>
      </c>
      <c r="AB62" s="516"/>
      <c r="AC62" s="541"/>
      <c r="AD62" s="680"/>
      <c r="AE62" s="541"/>
      <c r="AF62" s="680"/>
      <c r="AG62" s="681"/>
    </row>
    <row r="63" spans="1:33" s="32" customFormat="1" ht="15.75" customHeight="1">
      <c r="A63" s="765" t="s">
        <v>291</v>
      </c>
      <c r="B63" s="723" t="s">
        <v>17</v>
      </c>
      <c r="C63" s="725" t="s">
        <v>165</v>
      </c>
      <c r="D63" s="713"/>
      <c r="E63" s="714"/>
      <c r="F63" s="715"/>
      <c r="G63" s="716"/>
      <c r="H63" s="717"/>
      <c r="I63" s="714"/>
      <c r="J63" s="713"/>
      <c r="K63" s="714"/>
      <c r="L63" s="718"/>
      <c r="M63" s="714"/>
      <c r="N63" s="718"/>
      <c r="O63" s="718"/>
      <c r="P63" s="713"/>
      <c r="Q63" s="714"/>
      <c r="R63" s="718"/>
      <c r="S63" s="714"/>
      <c r="T63" s="718"/>
      <c r="U63" s="718"/>
      <c r="V63" s="719"/>
      <c r="W63" s="720"/>
      <c r="X63" s="721"/>
      <c r="Y63" s="720"/>
      <c r="Z63" s="720"/>
      <c r="AA63" s="724" t="s">
        <v>415</v>
      </c>
      <c r="AB63" s="516"/>
      <c r="AC63" s="541"/>
      <c r="AD63" s="680"/>
      <c r="AE63" s="541"/>
      <c r="AF63" s="680"/>
      <c r="AG63" s="681"/>
    </row>
    <row r="64" spans="1:33" s="32" customFormat="1" ht="15.75" customHeight="1">
      <c r="A64" s="766" t="s">
        <v>432</v>
      </c>
      <c r="B64" s="711" t="s">
        <v>17</v>
      </c>
      <c r="C64" s="763" t="s">
        <v>429</v>
      </c>
      <c r="D64" s="713"/>
      <c r="E64" s="714"/>
      <c r="F64" s="715"/>
      <c r="G64" s="716"/>
      <c r="H64" s="717"/>
      <c r="I64" s="714"/>
      <c r="J64" s="713"/>
      <c r="K64" s="714"/>
      <c r="L64" s="718"/>
      <c r="M64" s="714"/>
      <c r="N64" s="718"/>
      <c r="O64" s="718"/>
      <c r="P64" s="713"/>
      <c r="Q64" s="714"/>
      <c r="R64" s="718"/>
      <c r="S64" s="714"/>
      <c r="T64" s="718"/>
      <c r="U64" s="718"/>
      <c r="V64" s="719"/>
      <c r="W64" s="720"/>
      <c r="X64" s="721"/>
      <c r="Y64" s="720"/>
      <c r="Z64" s="720"/>
      <c r="AA64" s="724" t="s">
        <v>415</v>
      </c>
      <c r="AB64" s="516"/>
      <c r="AC64" s="541"/>
      <c r="AD64" s="680"/>
      <c r="AE64" s="541"/>
      <c r="AF64" s="680"/>
      <c r="AG64" s="681"/>
    </row>
    <row r="65" spans="1:33" s="32" customFormat="1" ht="15.75" customHeight="1">
      <c r="A65" s="765" t="s">
        <v>284</v>
      </c>
      <c r="B65" s="723" t="s">
        <v>17</v>
      </c>
      <c r="C65" s="762" t="s">
        <v>379</v>
      </c>
      <c r="D65" s="713"/>
      <c r="E65" s="714"/>
      <c r="F65" s="715"/>
      <c r="G65" s="716"/>
      <c r="H65" s="717"/>
      <c r="I65" s="714"/>
      <c r="J65" s="713"/>
      <c r="K65" s="714"/>
      <c r="L65" s="718"/>
      <c r="M65" s="714"/>
      <c r="N65" s="718"/>
      <c r="O65" s="718"/>
      <c r="P65" s="713"/>
      <c r="Q65" s="714"/>
      <c r="R65" s="718"/>
      <c r="S65" s="714"/>
      <c r="T65" s="718"/>
      <c r="U65" s="718"/>
      <c r="V65" s="719"/>
      <c r="W65" s="720"/>
      <c r="X65" s="721"/>
      <c r="Y65" s="720"/>
      <c r="Z65" s="720"/>
      <c r="AA65" s="724" t="s">
        <v>415</v>
      </c>
      <c r="AB65" s="516"/>
      <c r="AC65" s="541"/>
      <c r="AD65" s="680"/>
      <c r="AE65" s="541"/>
      <c r="AF65" s="680"/>
      <c r="AG65" s="681"/>
    </row>
    <row r="66" spans="1:33" s="32" customFormat="1" ht="15.75" customHeight="1">
      <c r="A66" s="766" t="s">
        <v>434</v>
      </c>
      <c r="B66" s="711" t="s">
        <v>17</v>
      </c>
      <c r="C66" s="763" t="s">
        <v>430</v>
      </c>
      <c r="D66" s="713"/>
      <c r="E66" s="714"/>
      <c r="F66" s="715"/>
      <c r="G66" s="716"/>
      <c r="H66" s="717"/>
      <c r="I66" s="714"/>
      <c r="J66" s="713"/>
      <c r="K66" s="714"/>
      <c r="L66" s="718"/>
      <c r="M66" s="714"/>
      <c r="N66" s="718"/>
      <c r="O66" s="718"/>
      <c r="P66" s="713"/>
      <c r="Q66" s="714"/>
      <c r="R66" s="718"/>
      <c r="S66" s="714"/>
      <c r="T66" s="718"/>
      <c r="U66" s="718"/>
      <c r="V66" s="719"/>
      <c r="W66" s="720"/>
      <c r="X66" s="721"/>
      <c r="Y66" s="720"/>
      <c r="Z66" s="720"/>
      <c r="AA66" s="726" t="s">
        <v>415</v>
      </c>
      <c r="AB66" s="516"/>
      <c r="AC66" s="541"/>
      <c r="AD66" s="680"/>
      <c r="AE66" s="541"/>
      <c r="AF66" s="680"/>
      <c r="AG66" s="681"/>
    </row>
    <row r="67" spans="1:33" s="32" customFormat="1" ht="15.75" customHeight="1">
      <c r="A67" s="766" t="s">
        <v>433</v>
      </c>
      <c r="B67" s="723" t="s">
        <v>17</v>
      </c>
      <c r="C67" s="763" t="s">
        <v>431</v>
      </c>
      <c r="D67" s="713"/>
      <c r="E67" s="714"/>
      <c r="F67" s="715"/>
      <c r="G67" s="716"/>
      <c r="H67" s="717"/>
      <c r="I67" s="714"/>
      <c r="J67" s="713"/>
      <c r="K67" s="714"/>
      <c r="L67" s="718"/>
      <c r="M67" s="714"/>
      <c r="N67" s="718"/>
      <c r="O67" s="718"/>
      <c r="P67" s="713"/>
      <c r="Q67" s="714"/>
      <c r="R67" s="718"/>
      <c r="S67" s="714"/>
      <c r="T67" s="718"/>
      <c r="U67" s="718"/>
      <c r="V67" s="719"/>
      <c r="W67" s="720"/>
      <c r="X67" s="721"/>
      <c r="Y67" s="720"/>
      <c r="Z67" s="720"/>
      <c r="AA67" s="727" t="s">
        <v>415</v>
      </c>
      <c r="AB67" s="683"/>
      <c r="AC67" s="541"/>
      <c r="AD67" s="680"/>
      <c r="AE67" s="541"/>
      <c r="AF67" s="680"/>
      <c r="AG67" s="684"/>
    </row>
    <row r="68" spans="1:33" s="32" customFormat="1" ht="9.75" customHeight="1" thickBot="1">
      <c r="A68" s="947"/>
      <c r="B68" s="1102"/>
      <c r="C68" s="1102"/>
      <c r="D68" s="1102"/>
      <c r="E68" s="1102"/>
      <c r="F68" s="1102"/>
      <c r="G68" s="1102"/>
      <c r="H68" s="1102"/>
      <c r="I68" s="1102"/>
      <c r="J68" s="1102"/>
      <c r="K68" s="1102"/>
      <c r="L68" s="1102"/>
      <c r="M68" s="1102"/>
      <c r="N68" s="1102"/>
      <c r="O68" s="1102"/>
      <c r="P68" s="1102"/>
      <c r="Q68" s="1102"/>
      <c r="R68" s="1102"/>
      <c r="S68" s="1102"/>
      <c r="T68" s="1102"/>
      <c r="U68" s="1102"/>
      <c r="V68" s="1102"/>
      <c r="W68" s="1102"/>
      <c r="X68" s="1102"/>
      <c r="Y68" s="1102"/>
      <c r="Z68" s="1102"/>
      <c r="AA68" s="1102"/>
      <c r="AB68" s="1103"/>
      <c r="AC68" s="1103"/>
      <c r="AD68" s="1103"/>
      <c r="AE68" s="1103"/>
      <c r="AF68" s="1103"/>
      <c r="AG68" s="1104"/>
    </row>
    <row r="69" spans="1:33" s="69" customFormat="1" ht="15.75" customHeight="1" thickTop="1">
      <c r="A69" s="551" t="s">
        <v>290</v>
      </c>
      <c r="B69" s="314" t="s">
        <v>218</v>
      </c>
      <c r="C69" s="310" t="s">
        <v>30</v>
      </c>
      <c r="D69" s="9"/>
      <c r="E69" s="10"/>
      <c r="F69" s="10"/>
      <c r="G69" s="10"/>
      <c r="H69" s="24"/>
      <c r="I69" s="112"/>
      <c r="J69" s="65"/>
      <c r="K69" s="10"/>
      <c r="L69" s="10"/>
      <c r="M69" s="10"/>
      <c r="N69" s="24"/>
      <c r="O69" s="25"/>
      <c r="P69" s="309"/>
      <c r="Q69" s="10"/>
      <c r="R69" s="10"/>
      <c r="S69" s="10"/>
      <c r="T69" s="24"/>
      <c r="U69" s="25"/>
      <c r="V69" s="309"/>
      <c r="W69" s="10"/>
      <c r="X69" s="68">
        <v>4</v>
      </c>
      <c r="Y69" s="126">
        <v>60</v>
      </c>
      <c r="Z69" s="68">
        <v>0</v>
      </c>
      <c r="AA69" s="276" t="s">
        <v>59</v>
      </c>
      <c r="AB69" s="1109"/>
      <c r="AC69" s="1110"/>
      <c r="AD69" s="1110"/>
      <c r="AE69" s="1110"/>
      <c r="AF69" s="1110"/>
      <c r="AG69" s="1111"/>
    </row>
    <row r="70" spans="1:33" s="32" customFormat="1" ht="9.75" customHeight="1" thickBot="1">
      <c r="A70" s="1105"/>
      <c r="B70" s="1106"/>
      <c r="C70" s="1106"/>
      <c r="D70" s="1106"/>
      <c r="E70" s="1106"/>
      <c r="F70" s="1106"/>
      <c r="G70" s="1106"/>
      <c r="H70" s="1106"/>
      <c r="I70" s="1106"/>
      <c r="J70" s="1106"/>
      <c r="K70" s="1106"/>
      <c r="L70" s="1106"/>
      <c r="M70" s="1106"/>
      <c r="N70" s="1106"/>
      <c r="O70" s="1106"/>
      <c r="P70" s="1106"/>
      <c r="Q70" s="1106"/>
      <c r="R70" s="1106"/>
      <c r="S70" s="1106"/>
      <c r="T70" s="1106"/>
      <c r="U70" s="1106"/>
      <c r="V70" s="1106"/>
      <c r="W70" s="1106"/>
      <c r="X70" s="1106"/>
      <c r="Y70" s="1106"/>
      <c r="Z70" s="1106"/>
      <c r="AA70" s="1106"/>
      <c r="AB70" s="1107"/>
      <c r="AC70" s="1107"/>
      <c r="AD70" s="1107"/>
      <c r="AE70" s="1107"/>
      <c r="AF70" s="1107"/>
      <c r="AG70" s="1108"/>
    </row>
    <row r="71" spans="1:33" s="32" customFormat="1" ht="15.75" customHeight="1" thickTop="1">
      <c r="A71" s="962" t="s">
        <v>31</v>
      </c>
      <c r="B71" s="1112"/>
      <c r="C71" s="1112"/>
      <c r="D71" s="1112"/>
      <c r="E71" s="1112"/>
      <c r="F71" s="1112"/>
      <c r="G71" s="1112"/>
      <c r="H71" s="1112"/>
      <c r="I71" s="1112"/>
      <c r="J71" s="1112"/>
      <c r="K71" s="1112"/>
      <c r="L71" s="1112"/>
      <c r="M71" s="1112"/>
      <c r="N71" s="1112"/>
      <c r="O71" s="1112"/>
      <c r="P71" s="1112"/>
      <c r="Q71" s="1112"/>
      <c r="R71" s="1112"/>
      <c r="S71" s="1112"/>
      <c r="T71" s="1112"/>
      <c r="U71" s="1112"/>
      <c r="V71" s="1112"/>
      <c r="W71" s="1112"/>
      <c r="X71" s="1112"/>
      <c r="Y71" s="1112"/>
      <c r="Z71" s="1112"/>
      <c r="AA71" s="1112"/>
      <c r="AB71" s="70"/>
      <c r="AC71" s="70"/>
      <c r="AD71" s="70"/>
      <c r="AE71" s="70"/>
      <c r="AF71" s="70"/>
      <c r="AG71" s="71"/>
    </row>
    <row r="72" spans="1:39" s="32" customFormat="1" ht="15.75" customHeight="1">
      <c r="A72" s="35"/>
      <c r="B72" s="27"/>
      <c r="C72" s="36" t="s">
        <v>32</v>
      </c>
      <c r="D72" s="37"/>
      <c r="E72" s="38"/>
      <c r="F72" s="38"/>
      <c r="G72" s="38"/>
      <c r="H72" s="12"/>
      <c r="I72" s="39">
        <f>IF(COUNTIF(I13:I50,"A")=0,"",COUNTIF(I13:I50,"A"))</f>
      </c>
      <c r="J72" s="38"/>
      <c r="K72" s="38"/>
      <c r="L72" s="38"/>
      <c r="M72" s="38"/>
      <c r="N72" s="12"/>
      <c r="O72" s="39">
        <f>IF(COUNTIF(O13:O50,"A")=0,"",COUNTIF(O13:O50,"A"))</f>
        <v>1</v>
      </c>
      <c r="P72" s="40"/>
      <c r="Q72" s="38"/>
      <c r="R72" s="38"/>
      <c r="S72" s="38"/>
      <c r="T72" s="12"/>
      <c r="U72" s="39">
        <f>IF(COUNTIF(U13:U50,"A")=0,"",COUNTIF(U13:U50,"A"))</f>
        <v>1</v>
      </c>
      <c r="V72" s="38"/>
      <c r="W72" s="38"/>
      <c r="X72" s="38"/>
      <c r="Y72" s="38"/>
      <c r="Z72" s="12"/>
      <c r="AA72" s="37">
        <f>IF(COUNTIF(AA13:AA50,"A")=0,"",COUNTIF(AA13:AA50,"A"))</f>
        <v>1</v>
      </c>
      <c r="AB72" s="117"/>
      <c r="AC72" s="38"/>
      <c r="AD72" s="38"/>
      <c r="AE72" s="38"/>
      <c r="AF72" s="12"/>
      <c r="AG72" s="72">
        <f aca="true" t="shared" si="21" ref="AG72:AG84">IF(SUM(D72:AA72)=0,"",(SUM(D72:AA72)))</f>
        <v>3</v>
      </c>
      <c r="AM72" s="73"/>
    </row>
    <row r="73" spans="1:39" s="32" customFormat="1" ht="15.75" customHeight="1">
      <c r="A73" s="35"/>
      <c r="B73" s="27"/>
      <c r="C73" s="36" t="s">
        <v>33</v>
      </c>
      <c r="D73" s="37"/>
      <c r="E73" s="38"/>
      <c r="F73" s="38"/>
      <c r="G73" s="38"/>
      <c r="H73" s="12"/>
      <c r="I73" s="39">
        <f>IF(COUNTIF(I13:I50,"B")=0,"",COUNTIF(I13:I50,"B"))</f>
      </c>
      <c r="J73" s="38"/>
      <c r="K73" s="38"/>
      <c r="L73" s="38"/>
      <c r="M73" s="38"/>
      <c r="N73" s="12"/>
      <c r="O73" s="39">
        <v>4</v>
      </c>
      <c r="P73" s="40"/>
      <c r="Q73" s="38"/>
      <c r="R73" s="38"/>
      <c r="S73" s="38"/>
      <c r="T73" s="12"/>
      <c r="U73" s="39">
        <v>1</v>
      </c>
      <c r="V73" s="38"/>
      <c r="W73" s="38"/>
      <c r="X73" s="38"/>
      <c r="Y73" s="38"/>
      <c r="Z73" s="12"/>
      <c r="AA73" s="37">
        <f>IF(COUNTIF(AA13:AA50,"B")=0,"",COUNTIF(AA13:AA50,"B"))</f>
        <v>1</v>
      </c>
      <c r="AB73" s="117"/>
      <c r="AC73" s="38"/>
      <c r="AD73" s="38"/>
      <c r="AE73" s="38"/>
      <c r="AF73" s="12"/>
      <c r="AG73" s="72">
        <f t="shared" si="21"/>
        <v>6</v>
      </c>
      <c r="AM73" s="73"/>
    </row>
    <row r="74" spans="1:39" s="32" customFormat="1" ht="15.75" customHeight="1">
      <c r="A74" s="35"/>
      <c r="B74" s="27"/>
      <c r="C74" s="36" t="s">
        <v>34</v>
      </c>
      <c r="D74" s="37"/>
      <c r="E74" s="38"/>
      <c r="F74" s="38"/>
      <c r="G74" s="38"/>
      <c r="H74" s="12"/>
      <c r="I74" s="39">
        <f>IF(COUNTIF(I13:I50,"F")=0,"",COUNTIF(I13:I50,"F"))</f>
      </c>
      <c r="J74" s="38"/>
      <c r="K74" s="38"/>
      <c r="L74" s="38"/>
      <c r="M74" s="38"/>
      <c r="N74" s="12"/>
      <c r="O74" s="39">
        <f>IF(COUNTIF(O13:O50,"F")=0,"",COUNTIF(O13:O50,"F"))</f>
      </c>
      <c r="P74" s="40"/>
      <c r="Q74" s="38"/>
      <c r="R74" s="38"/>
      <c r="S74" s="38"/>
      <c r="T74" s="12"/>
      <c r="U74" s="39">
        <f>IF(COUNTIF(U13:U50,"F")=0,"",COUNTIF(U13:U50,"F"))</f>
      </c>
      <c r="V74" s="38"/>
      <c r="W74" s="38"/>
      <c r="X74" s="38"/>
      <c r="Y74" s="38"/>
      <c r="Z74" s="12"/>
      <c r="AA74" s="37">
        <f>IF(COUNTIF(AA13:AA50,"F")=0,"",COUNTIF(AA13:AA50,"F"))</f>
        <v>1</v>
      </c>
      <c r="AB74" s="117"/>
      <c r="AC74" s="38"/>
      <c r="AD74" s="38"/>
      <c r="AE74" s="38"/>
      <c r="AF74" s="12"/>
      <c r="AG74" s="72">
        <f t="shared" si="21"/>
        <v>1</v>
      </c>
      <c r="AM74" s="73"/>
    </row>
    <row r="75" spans="1:39" s="32" customFormat="1" ht="15.75" customHeight="1">
      <c r="A75" s="35"/>
      <c r="B75" s="27"/>
      <c r="C75" s="36" t="s">
        <v>35</v>
      </c>
      <c r="D75" s="37"/>
      <c r="E75" s="38"/>
      <c r="F75" s="38"/>
      <c r="G75" s="38"/>
      <c r="H75" s="12"/>
      <c r="I75" s="39">
        <f>IF(COUNTIF(I13:I50,"F(Z)")=0,"",COUNTIF(I13:I50,"F(Z)"))</f>
      </c>
      <c r="J75" s="38"/>
      <c r="K75" s="38"/>
      <c r="L75" s="38"/>
      <c r="M75" s="38"/>
      <c r="N75" s="12"/>
      <c r="O75" s="39">
        <f>IF(COUNTIF(O13:O50,"F(Z)")=0,"",COUNTIF(O13:O50,"F(Z)"))</f>
      </c>
      <c r="P75" s="40"/>
      <c r="Q75" s="38"/>
      <c r="R75" s="38"/>
      <c r="S75" s="38"/>
      <c r="T75" s="12"/>
      <c r="U75" s="39">
        <f>IF(COUNTIF(U13:U50,"F(Z)")=0,"",COUNTIF(U13:U50,"F(Z)"))</f>
      </c>
      <c r="V75" s="38"/>
      <c r="W75" s="38"/>
      <c r="X75" s="38"/>
      <c r="Y75" s="38"/>
      <c r="Z75" s="12"/>
      <c r="AA75" s="37">
        <f>IF(COUNTIF(AA13:AA50,"F(Z)")=0,"",COUNTIF(AA13:AA50,"F(Z)"))</f>
      </c>
      <c r="AB75" s="117"/>
      <c r="AC75" s="38"/>
      <c r="AD75" s="38"/>
      <c r="AE75" s="38"/>
      <c r="AF75" s="12"/>
      <c r="AG75" s="72">
        <f t="shared" si="21"/>
      </c>
      <c r="AM75" s="73"/>
    </row>
    <row r="76" spans="1:39" s="32" customFormat="1" ht="15.75" customHeight="1">
      <c r="A76" s="35"/>
      <c r="B76" s="27"/>
      <c r="C76" s="36" t="s">
        <v>36</v>
      </c>
      <c r="D76" s="37"/>
      <c r="E76" s="38"/>
      <c r="F76" s="38"/>
      <c r="G76" s="38"/>
      <c r="H76" s="12"/>
      <c r="I76" s="39">
        <f>IF(COUNTIF(I13:I50,"G")=0,"",COUNTIF(I13:I50,"G"))</f>
      </c>
      <c r="J76" s="38"/>
      <c r="K76" s="38"/>
      <c r="L76" s="38"/>
      <c r="M76" s="38"/>
      <c r="N76" s="12"/>
      <c r="O76" s="39">
        <f>IF(COUNTIF(O13:O50,"G")=0,"",COUNTIF(O13:O50,"G"))</f>
        <v>3</v>
      </c>
      <c r="P76" s="40"/>
      <c r="Q76" s="38"/>
      <c r="R76" s="38"/>
      <c r="S76" s="38"/>
      <c r="T76" s="12"/>
      <c r="U76" s="39">
        <f>IF(COUNTIF(U13:U50,"G")=0,"",COUNTIF(U13:U50,"G"))</f>
        <v>7</v>
      </c>
      <c r="V76" s="38"/>
      <c r="W76" s="38"/>
      <c r="X76" s="38"/>
      <c r="Y76" s="38"/>
      <c r="Z76" s="12"/>
      <c r="AA76" s="37">
        <f>IF(COUNTIF(AA13:AA50,"G")=0,"",COUNTIF(AA13:AA50,"G"))</f>
        <v>5</v>
      </c>
      <c r="AB76" s="117"/>
      <c r="AC76" s="38"/>
      <c r="AD76" s="38"/>
      <c r="AE76" s="38"/>
      <c r="AF76" s="12"/>
      <c r="AG76" s="72">
        <f t="shared" si="21"/>
        <v>15</v>
      </c>
      <c r="AM76" s="73"/>
    </row>
    <row r="77" spans="1:39" s="32" customFormat="1" ht="15.75" customHeight="1">
      <c r="A77" s="35"/>
      <c r="B77" s="27"/>
      <c r="C77" s="36" t="s">
        <v>37</v>
      </c>
      <c r="D77" s="37"/>
      <c r="E77" s="38"/>
      <c r="F77" s="38"/>
      <c r="G77" s="38"/>
      <c r="H77" s="12"/>
      <c r="I77" s="39">
        <f>IF(COUNTIF(I13:I50,"G(Z)")=0,"",COUNTIF(I13:I50,"G(Z)"))</f>
      </c>
      <c r="J77" s="38"/>
      <c r="K77" s="38"/>
      <c r="L77" s="38"/>
      <c r="M77" s="38"/>
      <c r="N77" s="12"/>
      <c r="O77" s="39">
        <f>IF(COUNTIF(O13:O50,"G(Z)")=0,"",COUNTIF(O13:O50,"G(Z)"))</f>
      </c>
      <c r="P77" s="40"/>
      <c r="Q77" s="38"/>
      <c r="R77" s="38"/>
      <c r="S77" s="38"/>
      <c r="T77" s="12"/>
      <c r="U77" s="39">
        <f>IF(COUNTIF(U13:U50,"G(Z)")=0,"",COUNTIF(U13:U50,"G(Z)"))</f>
      </c>
      <c r="V77" s="38"/>
      <c r="W77" s="38"/>
      <c r="X77" s="38"/>
      <c r="Y77" s="38"/>
      <c r="Z77" s="12"/>
      <c r="AA77" s="37">
        <f>IF(COUNTIF(AA13:AA50,"G(Z)")=0,"",COUNTIF(AA13:AA50,"G(Z)"))</f>
        <v>2</v>
      </c>
      <c r="AB77" s="117"/>
      <c r="AC77" s="38"/>
      <c r="AD77" s="38"/>
      <c r="AE77" s="38"/>
      <c r="AF77" s="12"/>
      <c r="AG77" s="72">
        <f t="shared" si="21"/>
        <v>2</v>
      </c>
      <c r="AM77" s="73"/>
    </row>
    <row r="78" spans="1:39" s="32" customFormat="1" ht="15.75" customHeight="1">
      <c r="A78" s="35"/>
      <c r="B78" s="27"/>
      <c r="C78" s="36" t="s">
        <v>38</v>
      </c>
      <c r="D78" s="37"/>
      <c r="E78" s="38"/>
      <c r="F78" s="38"/>
      <c r="G78" s="38"/>
      <c r="H78" s="12"/>
      <c r="I78" s="39">
        <f>IF(COUNTIF(I13:I50,"V")=0,"",COUNTIF(I13:I50,"V"))</f>
      </c>
      <c r="J78" s="38"/>
      <c r="K78" s="38"/>
      <c r="L78" s="38"/>
      <c r="M78" s="38"/>
      <c r="N78" s="12"/>
      <c r="O78" s="39">
        <f>IF(COUNTIF(O13:O50,"V")=0,"",COUNTIF(O13:O50,"V"))</f>
      </c>
      <c r="P78" s="40"/>
      <c r="Q78" s="38"/>
      <c r="R78" s="38"/>
      <c r="S78" s="38"/>
      <c r="T78" s="12"/>
      <c r="U78" s="39">
        <f>IF(COUNTIF(U13:U50,"V")=0,"",COUNTIF(U13:U50,"V"))</f>
      </c>
      <c r="V78" s="38"/>
      <c r="W78" s="38"/>
      <c r="X78" s="38"/>
      <c r="Y78" s="38"/>
      <c r="Z78" s="12"/>
      <c r="AA78" s="37">
        <f>IF(COUNTIF(AA13:AA50,"V")=0,"",COUNTIF(AA13:AA50,"V"))</f>
      </c>
      <c r="AB78" s="117"/>
      <c r="AC78" s="38"/>
      <c r="AD78" s="38"/>
      <c r="AE78" s="38"/>
      <c r="AF78" s="12"/>
      <c r="AG78" s="72">
        <f t="shared" si="21"/>
      </c>
      <c r="AM78" s="73"/>
    </row>
    <row r="79" spans="1:39" s="32" customFormat="1" ht="15.75" customHeight="1">
      <c r="A79" s="35"/>
      <c r="B79" s="27"/>
      <c r="C79" s="36" t="s">
        <v>39</v>
      </c>
      <c r="D79" s="37"/>
      <c r="E79" s="38"/>
      <c r="F79" s="38"/>
      <c r="G79" s="38"/>
      <c r="H79" s="12"/>
      <c r="I79" s="39">
        <f>IF(COUNTIF(I13:I50,"V(Z)")=0,"",COUNTIF(I13:I50,"V(Z)"))</f>
      </c>
      <c r="J79" s="38"/>
      <c r="K79" s="38"/>
      <c r="L79" s="38"/>
      <c r="M79" s="38"/>
      <c r="N79" s="12"/>
      <c r="O79" s="39">
        <f>IF(COUNTIF(O13:O50,"V(Z)")=0,"",COUNTIF(O13:O50,"V(Z)"))</f>
      </c>
      <c r="P79" s="40"/>
      <c r="Q79" s="38"/>
      <c r="R79" s="38"/>
      <c r="S79" s="38"/>
      <c r="T79" s="12"/>
      <c r="U79" s="39">
        <f>IF(COUNTIF(U13:U50,"V(Z)")=0,"",COUNTIF(U13:U50,"V(Z)"))</f>
      </c>
      <c r="V79" s="38"/>
      <c r="W79" s="38"/>
      <c r="X79" s="38"/>
      <c r="Y79" s="38"/>
      <c r="Z79" s="12"/>
      <c r="AA79" s="37">
        <f>IF(COUNTIF(AA13:AA50,"V(Z)")=0,"",COUNTIF(AA13:AA50,"V(Z)"))</f>
      </c>
      <c r="AB79" s="117"/>
      <c r="AC79" s="38"/>
      <c r="AD79" s="38"/>
      <c r="AE79" s="38"/>
      <c r="AF79" s="12"/>
      <c r="AG79" s="72">
        <f t="shared" si="21"/>
      </c>
      <c r="AM79" s="73"/>
    </row>
    <row r="80" spans="1:39" s="32" customFormat="1" ht="15.75" customHeight="1">
      <c r="A80" s="35"/>
      <c r="B80" s="27"/>
      <c r="C80" s="36" t="s">
        <v>40</v>
      </c>
      <c r="D80" s="37"/>
      <c r="E80" s="38"/>
      <c r="F80" s="38"/>
      <c r="G80" s="38"/>
      <c r="H80" s="12"/>
      <c r="I80" s="39">
        <f>IF(COUNTIF(I13:I50,"AV")=0,"",COUNTIF(I13:I50,"AV"))</f>
      </c>
      <c r="J80" s="38"/>
      <c r="K80" s="38"/>
      <c r="L80" s="38"/>
      <c r="M80" s="38"/>
      <c r="N80" s="12"/>
      <c r="O80" s="39">
        <f>IF(COUNTIF(O13:O50,"AV")=0,"",COUNTIF(O13:O50,"AV"))</f>
      </c>
      <c r="P80" s="40"/>
      <c r="Q80" s="38"/>
      <c r="R80" s="38"/>
      <c r="S80" s="38"/>
      <c r="T80" s="12"/>
      <c r="U80" s="39">
        <f>IF(COUNTIF(U13:U50,"AV")=0,"",COUNTIF(U13:U50,"AV"))</f>
      </c>
      <c r="V80" s="38"/>
      <c r="W80" s="38"/>
      <c r="X80" s="38"/>
      <c r="Y80" s="38"/>
      <c r="Z80" s="12"/>
      <c r="AA80" s="37">
        <f>IF(COUNTIF(AA13:AA50,"AV")=0,"",COUNTIF(AA13:AA50,"AV"))</f>
      </c>
      <c r="AB80" s="117"/>
      <c r="AC80" s="38"/>
      <c r="AD80" s="38"/>
      <c r="AE80" s="38"/>
      <c r="AF80" s="12"/>
      <c r="AG80" s="72">
        <f t="shared" si="21"/>
      </c>
      <c r="AM80" s="73"/>
    </row>
    <row r="81" spans="1:39" s="32" customFormat="1" ht="15.75" customHeight="1">
      <c r="A81" s="35"/>
      <c r="B81" s="27"/>
      <c r="C81" s="36" t="s">
        <v>41</v>
      </c>
      <c r="D81" s="37"/>
      <c r="E81" s="38"/>
      <c r="F81" s="38"/>
      <c r="G81" s="38"/>
      <c r="H81" s="12"/>
      <c r="I81" s="39">
        <f>IF(COUNTIF(I2:I50,"KO")=0,"",COUNTIF(I2:I50,"KO"))</f>
      </c>
      <c r="J81" s="38"/>
      <c r="K81" s="38"/>
      <c r="L81" s="38"/>
      <c r="M81" s="38"/>
      <c r="N81" s="12"/>
      <c r="O81" s="39">
        <f>IF(COUNTIF(O2:O50,"KO")=0,"",COUNTIF(O2:O50,"KO"))</f>
      </c>
      <c r="P81" s="40"/>
      <c r="Q81" s="38"/>
      <c r="R81" s="38"/>
      <c r="S81" s="38"/>
      <c r="T81" s="12"/>
      <c r="U81" s="39">
        <f>IF(COUNTIF(U2:U50,"KO")=0,"",COUNTIF(U2:U50,"KO"))</f>
      </c>
      <c r="V81" s="38"/>
      <c r="W81" s="38"/>
      <c r="X81" s="38"/>
      <c r="Y81" s="38"/>
      <c r="Z81" s="12"/>
      <c r="AA81" s="37">
        <f>IF(COUNTIF(AA2:AA50,"KO")=0,"",COUNTIF(AA2:AA50,"KO"))</f>
      </c>
      <c r="AB81" s="117"/>
      <c r="AC81" s="38"/>
      <c r="AD81" s="38"/>
      <c r="AE81" s="38"/>
      <c r="AF81" s="12"/>
      <c r="AG81" s="72">
        <f t="shared" si="21"/>
      </c>
      <c r="AM81" s="73"/>
    </row>
    <row r="82" spans="1:39" s="32" customFormat="1" ht="15.75" customHeight="1">
      <c r="A82" s="35"/>
      <c r="B82" s="27"/>
      <c r="C82" s="44" t="s">
        <v>42</v>
      </c>
      <c r="D82" s="37"/>
      <c r="E82" s="38"/>
      <c r="F82" s="38"/>
      <c r="G82" s="38"/>
      <c r="H82" s="12"/>
      <c r="I82" s="39">
        <f>IF(COUNTIF(I13:I50,"S")=0,"",COUNTIF(I13:I50,"S"))</f>
      </c>
      <c r="J82" s="38"/>
      <c r="K82" s="38"/>
      <c r="L82" s="38"/>
      <c r="M82" s="38"/>
      <c r="N82" s="12"/>
      <c r="O82" s="39">
        <f>IF(COUNTIF(O13:O50,"S")=0,"",COUNTIF(O13:O50,"S"))</f>
      </c>
      <c r="P82" s="40"/>
      <c r="Q82" s="38"/>
      <c r="R82" s="38"/>
      <c r="S82" s="38"/>
      <c r="T82" s="12"/>
      <c r="U82" s="39"/>
      <c r="V82" s="38"/>
      <c r="W82" s="38"/>
      <c r="X82" s="38"/>
      <c r="Y82" s="38"/>
      <c r="Z82" s="12"/>
      <c r="AA82" s="37">
        <f>IF(COUNTIF(AA13:AA50,"S")=0,"",COUNTIF(AA13:AA50,"S"))</f>
      </c>
      <c r="AB82" s="117"/>
      <c r="AC82" s="38"/>
      <c r="AD82" s="38"/>
      <c r="AE82" s="38"/>
      <c r="AF82" s="12"/>
      <c r="AG82" s="72">
        <f t="shared" si="21"/>
      </c>
      <c r="AM82" s="73"/>
    </row>
    <row r="83" spans="1:39" s="32" customFormat="1" ht="15.75" customHeight="1">
      <c r="A83" s="35"/>
      <c r="B83" s="27"/>
      <c r="C83" s="44" t="s">
        <v>43</v>
      </c>
      <c r="D83" s="45"/>
      <c r="E83" s="46"/>
      <c r="F83" s="46"/>
      <c r="G83" s="46"/>
      <c r="H83" s="47"/>
      <c r="I83" s="39">
        <f>IF(COUNTIF(I13:I50,"Z")=0,"",COUNTIF(I13:I50,"Z"))</f>
      </c>
      <c r="J83" s="46"/>
      <c r="K83" s="46"/>
      <c r="L83" s="46"/>
      <c r="M83" s="46"/>
      <c r="N83" s="47"/>
      <c r="O83" s="39">
        <f>IF(COUNTIF(O13:O50,"Z")=0,"",COUNTIF(O13:O50,"Z"))</f>
      </c>
      <c r="P83" s="48"/>
      <c r="Q83" s="46"/>
      <c r="R83" s="46"/>
      <c r="S83" s="46"/>
      <c r="T83" s="47"/>
      <c r="U83" s="39">
        <f>IF(COUNTIF(U13:U50,"Z")=0,"",COUNTIF(U13:U50,"Z"))</f>
      </c>
      <c r="V83" s="46"/>
      <c r="W83" s="46"/>
      <c r="X83" s="46"/>
      <c r="Y83" s="46"/>
      <c r="Z83" s="47"/>
      <c r="AA83" s="37">
        <v>1</v>
      </c>
      <c r="AB83" s="117"/>
      <c r="AC83" s="38"/>
      <c r="AD83" s="38"/>
      <c r="AE83" s="38"/>
      <c r="AF83" s="12"/>
      <c r="AG83" s="72">
        <f t="shared" si="21"/>
        <v>1</v>
      </c>
      <c r="AM83" s="73"/>
    </row>
    <row r="84" spans="1:39" s="32" customFormat="1" ht="15.75" customHeight="1">
      <c r="A84" s="74"/>
      <c r="B84" s="28"/>
      <c r="C84" s="49" t="s">
        <v>44</v>
      </c>
      <c r="D84" s="75"/>
      <c r="E84" s="76"/>
      <c r="F84" s="76"/>
      <c r="G84" s="76"/>
      <c r="H84" s="77"/>
      <c r="I84" s="39">
        <f>IF(COUNTIF(I13:I50,"KR")=0,"",COUNTIF(I13:I50,"KR"))</f>
      </c>
      <c r="J84" s="76"/>
      <c r="K84" s="76"/>
      <c r="L84" s="76"/>
      <c r="M84" s="76"/>
      <c r="N84" s="77"/>
      <c r="O84" s="39">
        <v>2</v>
      </c>
      <c r="P84" s="78"/>
      <c r="Q84" s="76"/>
      <c r="R84" s="76"/>
      <c r="S84" s="76"/>
      <c r="T84" s="77"/>
      <c r="U84" s="39">
        <v>1</v>
      </c>
      <c r="V84" s="76"/>
      <c r="W84" s="76"/>
      <c r="X84" s="76"/>
      <c r="Y84" s="76"/>
      <c r="Z84" s="77"/>
      <c r="AA84" s="37">
        <v>2</v>
      </c>
      <c r="AB84" s="118"/>
      <c r="AC84" s="79"/>
      <c r="AD84" s="79"/>
      <c r="AE84" s="79"/>
      <c r="AF84" s="80"/>
      <c r="AG84" s="72">
        <f t="shared" si="21"/>
        <v>5</v>
      </c>
      <c r="AM84" s="73"/>
    </row>
    <row r="85" spans="1:39" s="32" customFormat="1" ht="21" customHeight="1">
      <c r="A85" s="81"/>
      <c r="B85" s="82"/>
      <c r="C85" s="111" t="s">
        <v>64</v>
      </c>
      <c r="D85" s="83"/>
      <c r="E85" s="83"/>
      <c r="F85" s="83"/>
      <c r="G85" s="83"/>
      <c r="H85" s="84"/>
      <c r="I85" s="145"/>
      <c r="J85" s="83"/>
      <c r="K85" s="83"/>
      <c r="L85" s="83"/>
      <c r="M85" s="83"/>
      <c r="N85" s="84"/>
      <c r="O85" s="85"/>
      <c r="P85" s="86"/>
      <c r="Q85" s="83"/>
      <c r="R85" s="83"/>
      <c r="S85" s="83"/>
      <c r="T85" s="84"/>
      <c r="U85" s="85"/>
      <c r="V85" s="83"/>
      <c r="W85" s="83"/>
      <c r="X85" s="83"/>
      <c r="Y85" s="83"/>
      <c r="Z85" s="84"/>
      <c r="AA85" s="115"/>
      <c r="AB85" s="119"/>
      <c r="AC85" s="87"/>
      <c r="AD85" s="87"/>
      <c r="AE85" s="87"/>
      <c r="AF85" s="88"/>
      <c r="AG85" s="146"/>
      <c r="AM85" s="73"/>
    </row>
    <row r="86" spans="1:33" s="32" customFormat="1" ht="15.75" customHeight="1" thickBot="1">
      <c r="A86" s="89"/>
      <c r="B86" s="90"/>
      <c r="C86" s="105" t="s">
        <v>61</v>
      </c>
      <c r="D86" s="91"/>
      <c r="E86" s="92"/>
      <c r="F86" s="92"/>
      <c r="G86" s="92"/>
      <c r="H86" s="93"/>
      <c r="I86" s="106">
        <f>IF(SUM(I72:I85)=0,"",(SUM(I72:I85)))</f>
      </c>
      <c r="J86" s="107"/>
      <c r="K86" s="107"/>
      <c r="L86" s="107"/>
      <c r="M86" s="107"/>
      <c r="N86" s="108"/>
      <c r="O86" s="106">
        <f>IF(SUM(O72:O85)=0,"",(SUM(O72:O85)))</f>
        <v>10</v>
      </c>
      <c r="P86" s="109"/>
      <c r="Q86" s="107"/>
      <c r="R86" s="107"/>
      <c r="S86" s="107"/>
      <c r="T86" s="108"/>
      <c r="U86" s="106">
        <f>IF(SUM(U72:U85)=0,"",(SUM(U72:U85)))</f>
        <v>10</v>
      </c>
      <c r="V86" s="107"/>
      <c r="W86" s="107"/>
      <c r="X86" s="107"/>
      <c r="Y86" s="107"/>
      <c r="Z86" s="108"/>
      <c r="AA86" s="116">
        <f>IF(SUM(AA72:AA85)=0,"",(SUM(AA72:AA85)))</f>
        <v>13</v>
      </c>
      <c r="AB86" s="120"/>
      <c r="AC86" s="107"/>
      <c r="AD86" s="107"/>
      <c r="AE86" s="107"/>
      <c r="AF86" s="108"/>
      <c r="AG86" s="110">
        <f>IF(SUM(AG72:AG85)=0,"",(SUM(AG72:AG85)))</f>
        <v>33</v>
      </c>
    </row>
    <row r="87" spans="1:33" s="32" customFormat="1" ht="15.75" customHeight="1" thickTop="1">
      <c r="A87" s="1072" t="s">
        <v>46</v>
      </c>
      <c r="B87" s="1073"/>
      <c r="C87" s="1073"/>
      <c r="D87" s="1073"/>
      <c r="E87" s="1073"/>
      <c r="F87" s="1073"/>
      <c r="G87" s="1073"/>
      <c r="H87" s="1073"/>
      <c r="I87" s="1073"/>
      <c r="J87" s="1073"/>
      <c r="K87" s="1073"/>
      <c r="L87" s="1073"/>
      <c r="M87" s="1073"/>
      <c r="N87" s="1073"/>
      <c r="O87" s="1073"/>
      <c r="P87" s="1073"/>
      <c r="Q87" s="1073"/>
      <c r="R87" s="1073"/>
      <c r="S87" s="1073"/>
      <c r="T87" s="1073"/>
      <c r="U87" s="1073"/>
      <c r="V87" s="1073"/>
      <c r="W87" s="1073"/>
      <c r="X87" s="1073"/>
      <c r="Y87" s="1073"/>
      <c r="Z87" s="1073"/>
      <c r="AA87" s="1073"/>
      <c r="AB87" s="1093"/>
      <c r="AC87" s="1094"/>
      <c r="AD87" s="1094"/>
      <c r="AE87" s="1094"/>
      <c r="AF87" s="1094"/>
      <c r="AG87" s="1095"/>
    </row>
    <row r="88" spans="1:33" s="32" customFormat="1" ht="15.75" customHeight="1">
      <c r="A88" s="1090" t="s">
        <v>279</v>
      </c>
      <c r="B88" s="1091"/>
      <c r="C88" s="1091"/>
      <c r="D88" s="1091"/>
      <c r="E88" s="1091"/>
      <c r="F88" s="1091"/>
      <c r="G88" s="1091"/>
      <c r="H88" s="1091"/>
      <c r="I88" s="1091"/>
      <c r="J88" s="1091"/>
      <c r="K88" s="1091"/>
      <c r="L88" s="1091"/>
      <c r="M88" s="1091"/>
      <c r="N88" s="1091"/>
      <c r="O88" s="1091"/>
      <c r="P88" s="1091"/>
      <c r="Q88" s="1091"/>
      <c r="R88" s="1091"/>
      <c r="S88" s="1091"/>
      <c r="T88" s="1091"/>
      <c r="U88" s="1091"/>
      <c r="V88" s="1091"/>
      <c r="W88" s="1091"/>
      <c r="X88" s="1091"/>
      <c r="Y88" s="1091"/>
      <c r="Z88" s="1091"/>
      <c r="AA88" s="1092"/>
      <c r="AB88" s="1096"/>
      <c r="AC88" s="1097"/>
      <c r="AD88" s="1097"/>
      <c r="AE88" s="1097"/>
      <c r="AF88" s="1097"/>
      <c r="AG88" s="1098"/>
    </row>
    <row r="89" spans="1:33" s="32" customFormat="1" ht="15.75" customHeight="1">
      <c r="A89" s="1090" t="s">
        <v>453</v>
      </c>
      <c r="B89" s="1091"/>
      <c r="C89" s="1091"/>
      <c r="D89" s="1091"/>
      <c r="E89" s="1091"/>
      <c r="F89" s="1091"/>
      <c r="G89" s="1091"/>
      <c r="H89" s="1091"/>
      <c r="I89" s="1091"/>
      <c r="J89" s="1091"/>
      <c r="K89" s="1091"/>
      <c r="L89" s="1091"/>
      <c r="M89" s="1091"/>
      <c r="N89" s="1091"/>
      <c r="O89" s="1091"/>
      <c r="P89" s="1091"/>
      <c r="Q89" s="1091"/>
      <c r="R89" s="1091"/>
      <c r="S89" s="1091"/>
      <c r="T89" s="1091"/>
      <c r="U89" s="1091"/>
      <c r="V89" s="1091"/>
      <c r="W89" s="1091"/>
      <c r="X89" s="1091"/>
      <c r="Y89" s="1091"/>
      <c r="Z89" s="1091"/>
      <c r="AA89" s="1092"/>
      <c r="AB89" s="1096"/>
      <c r="AC89" s="1097"/>
      <c r="AD89" s="1097"/>
      <c r="AE89" s="1097"/>
      <c r="AF89" s="1097"/>
      <c r="AG89" s="1098"/>
    </row>
    <row r="90" spans="1:33" s="32" customFormat="1" ht="15.75" customHeight="1">
      <c r="A90" s="1090" t="s">
        <v>454</v>
      </c>
      <c r="B90" s="1091"/>
      <c r="C90" s="1091"/>
      <c r="D90" s="1091"/>
      <c r="E90" s="1091"/>
      <c r="F90" s="1091"/>
      <c r="G90" s="1091"/>
      <c r="H90" s="1091"/>
      <c r="I90" s="1091"/>
      <c r="J90" s="1091"/>
      <c r="K90" s="1091"/>
      <c r="L90" s="1091"/>
      <c r="M90" s="1091"/>
      <c r="N90" s="1091"/>
      <c r="O90" s="1091"/>
      <c r="P90" s="1091"/>
      <c r="Q90" s="1091"/>
      <c r="R90" s="1091"/>
      <c r="S90" s="1091"/>
      <c r="T90" s="1091"/>
      <c r="U90" s="1091"/>
      <c r="V90" s="1091"/>
      <c r="W90" s="1091"/>
      <c r="X90" s="1091"/>
      <c r="Y90" s="1091"/>
      <c r="Z90" s="1091"/>
      <c r="AA90" s="1092"/>
      <c r="AB90" s="1096"/>
      <c r="AC90" s="1097"/>
      <c r="AD90" s="1097"/>
      <c r="AE90" s="1097"/>
      <c r="AF90" s="1097"/>
      <c r="AG90" s="1098"/>
    </row>
    <row r="91" spans="1:33" s="32" customFormat="1" ht="15.75" customHeight="1" thickBot="1">
      <c r="A91" s="1114"/>
      <c r="B91" s="1115"/>
      <c r="C91" s="1115"/>
      <c r="D91" s="1115"/>
      <c r="E91" s="1115"/>
      <c r="F91" s="1115"/>
      <c r="G91" s="1115"/>
      <c r="H91" s="1115"/>
      <c r="I91" s="1115"/>
      <c r="J91" s="1115"/>
      <c r="K91" s="1115"/>
      <c r="L91" s="1115"/>
      <c r="M91" s="1115"/>
      <c r="N91" s="1115"/>
      <c r="O91" s="1115"/>
      <c r="P91" s="1115"/>
      <c r="Q91" s="1115"/>
      <c r="R91" s="1115"/>
      <c r="S91" s="1115"/>
      <c r="T91" s="1115"/>
      <c r="U91" s="1115"/>
      <c r="V91" s="1115"/>
      <c r="W91" s="1115"/>
      <c r="X91" s="1115"/>
      <c r="Y91" s="1115"/>
      <c r="Z91" s="1115"/>
      <c r="AA91" s="1115"/>
      <c r="AB91" s="1099"/>
      <c r="AC91" s="1100"/>
      <c r="AD91" s="1100"/>
      <c r="AE91" s="1100"/>
      <c r="AF91" s="1100"/>
      <c r="AG91" s="1101"/>
    </row>
    <row r="92" spans="1:3" s="32" customFormat="1" ht="15.75" customHeight="1" thickTop="1">
      <c r="A92" s="50"/>
      <c r="B92" s="53"/>
      <c r="C92" s="53"/>
    </row>
    <row r="93" spans="1:3" s="32" customFormat="1" ht="15.75" customHeight="1">
      <c r="A93" s="50"/>
      <c r="B93" s="53"/>
      <c r="C93" s="53"/>
    </row>
    <row r="94" spans="1:3" s="32" customFormat="1" ht="15.75" customHeight="1">
      <c r="A94" s="50"/>
      <c r="B94" s="53"/>
      <c r="C94" s="53"/>
    </row>
    <row r="95" spans="1:3" s="32" customFormat="1" ht="15.75" customHeight="1">
      <c r="A95" s="50"/>
      <c r="B95" s="53"/>
      <c r="C95" s="53"/>
    </row>
    <row r="96" spans="1:3" s="32" customFormat="1" ht="15.75" customHeight="1">
      <c r="A96" s="50"/>
      <c r="B96" s="53"/>
      <c r="C96" s="53"/>
    </row>
    <row r="97" spans="1:3" s="32" customFormat="1" ht="15.75" customHeight="1">
      <c r="A97" s="50"/>
      <c r="B97" s="53"/>
      <c r="C97" s="53"/>
    </row>
    <row r="98" spans="1:3" s="32" customFormat="1" ht="15.75" customHeight="1">
      <c r="A98" s="50"/>
      <c r="B98" s="53"/>
      <c r="C98" s="53"/>
    </row>
    <row r="99" spans="1:3" s="32" customFormat="1" ht="15.75" customHeight="1">
      <c r="A99" s="50"/>
      <c r="B99" s="53"/>
      <c r="C99" s="53"/>
    </row>
    <row r="100" spans="1:3" s="32" customFormat="1" ht="15.75" customHeight="1">
      <c r="A100" s="50"/>
      <c r="B100" s="53"/>
      <c r="C100" s="53"/>
    </row>
    <row r="101" spans="1:3" s="32" customFormat="1" ht="15.75" customHeight="1">
      <c r="A101" s="50"/>
      <c r="B101" s="53"/>
      <c r="C101" s="53"/>
    </row>
    <row r="102" spans="1:3" s="32" customFormat="1" ht="15.75" customHeight="1">
      <c r="A102" s="50"/>
      <c r="B102" s="53"/>
      <c r="C102" s="53"/>
    </row>
    <row r="103" spans="1:3" s="32" customFormat="1" ht="15.75" customHeight="1">
      <c r="A103" s="50"/>
      <c r="B103" s="53"/>
      <c r="C103" s="53"/>
    </row>
    <row r="104" spans="1:3" s="32" customFormat="1" ht="15.75" customHeight="1">
      <c r="A104" s="50"/>
      <c r="B104" s="53"/>
      <c r="C104" s="53"/>
    </row>
    <row r="105" spans="1:3" s="32" customFormat="1" ht="15.75" customHeight="1">
      <c r="A105" s="50"/>
      <c r="B105" s="53"/>
      <c r="C105" s="53"/>
    </row>
    <row r="106" spans="1:3" s="32" customFormat="1" ht="15.75" customHeight="1">
      <c r="A106" s="50"/>
      <c r="B106" s="53"/>
      <c r="C106" s="53"/>
    </row>
    <row r="107" spans="1:3" s="32" customFormat="1" ht="15.75" customHeight="1">
      <c r="A107" s="50"/>
      <c r="B107" s="53"/>
      <c r="C107" s="53"/>
    </row>
    <row r="108" spans="1:3" s="32" customFormat="1" ht="15.75" customHeight="1">
      <c r="A108" s="50"/>
      <c r="B108" s="53"/>
      <c r="C108" s="53"/>
    </row>
    <row r="109" spans="1:3" s="32" customFormat="1" ht="15.75" customHeight="1">
      <c r="A109" s="50"/>
      <c r="B109" s="53"/>
      <c r="C109" s="53"/>
    </row>
    <row r="110" spans="1:3" s="32" customFormat="1" ht="15.75" customHeight="1">
      <c r="A110" s="50"/>
      <c r="B110" s="53"/>
      <c r="C110" s="53"/>
    </row>
    <row r="111" spans="1:3" s="32" customFormat="1" ht="15.75" customHeight="1">
      <c r="A111" s="50"/>
      <c r="B111" s="53"/>
      <c r="C111" s="53"/>
    </row>
    <row r="112" spans="1:3" s="32" customFormat="1" ht="15.75" customHeight="1">
      <c r="A112" s="50"/>
      <c r="B112" s="53"/>
      <c r="C112" s="53"/>
    </row>
    <row r="113" spans="1:3" s="32" customFormat="1" ht="15.75" customHeight="1">
      <c r="A113" s="50"/>
      <c r="B113" s="53"/>
      <c r="C113" s="53"/>
    </row>
    <row r="114" spans="1:3" s="32" customFormat="1" ht="15.75" customHeight="1">
      <c r="A114" s="50"/>
      <c r="B114" s="53"/>
      <c r="C114" s="53"/>
    </row>
    <row r="115" spans="1:3" s="32" customFormat="1" ht="15.75" customHeight="1">
      <c r="A115" s="50"/>
      <c r="B115" s="53"/>
      <c r="C115" s="53"/>
    </row>
    <row r="116" spans="1:3" s="32" customFormat="1" ht="15.75" customHeight="1">
      <c r="A116" s="50"/>
      <c r="B116" s="53"/>
      <c r="C116" s="53"/>
    </row>
    <row r="117" spans="1:3" s="32" customFormat="1" ht="15.75" customHeight="1">
      <c r="A117" s="50"/>
      <c r="B117" s="53"/>
      <c r="C117" s="53"/>
    </row>
    <row r="118" spans="1:3" s="32" customFormat="1" ht="15.75" customHeight="1">
      <c r="A118" s="50"/>
      <c r="B118" s="53"/>
      <c r="C118" s="53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3"/>
      <c r="C150" s="53"/>
    </row>
    <row r="151" spans="1:3" s="32" customFormat="1" ht="15.75" customHeight="1">
      <c r="A151" s="50"/>
      <c r="B151" s="53"/>
      <c r="C151" s="53"/>
    </row>
    <row r="152" spans="1:3" s="32" customFormat="1" ht="15.75" customHeight="1">
      <c r="A152" s="50"/>
      <c r="B152" s="53"/>
      <c r="C152" s="53"/>
    </row>
    <row r="153" spans="1:3" s="32" customFormat="1" ht="15.75" customHeight="1">
      <c r="A153" s="50"/>
      <c r="B153" s="53"/>
      <c r="C153" s="53"/>
    </row>
    <row r="154" spans="1:3" s="32" customFormat="1" ht="15.75" customHeight="1">
      <c r="A154" s="50"/>
      <c r="B154" s="53"/>
      <c r="C154" s="53"/>
    </row>
    <row r="155" spans="1:3" s="32" customFormat="1" ht="15.75" customHeight="1">
      <c r="A155" s="50"/>
      <c r="B155" s="54"/>
      <c r="C155" s="54"/>
    </row>
    <row r="156" spans="1:3" s="32" customFormat="1" ht="15.75" customHeight="1">
      <c r="A156" s="50"/>
      <c r="B156" s="54"/>
      <c r="C156" s="54"/>
    </row>
    <row r="157" spans="1:3" s="32" customFormat="1" ht="15.75" customHeight="1">
      <c r="A157" s="50"/>
      <c r="B157" s="54"/>
      <c r="C157" s="54"/>
    </row>
    <row r="158" spans="1:3" s="32" customFormat="1" ht="15.75" customHeight="1">
      <c r="A158" s="50"/>
      <c r="B158" s="54"/>
      <c r="C158" s="54"/>
    </row>
    <row r="159" spans="1:3" s="32" customFormat="1" ht="15.75" customHeight="1">
      <c r="A159" s="50"/>
      <c r="B159" s="54"/>
      <c r="C159" s="54"/>
    </row>
    <row r="160" spans="1:3" s="32" customFormat="1" ht="15.75" customHeight="1">
      <c r="A160" s="50"/>
      <c r="B160" s="54"/>
      <c r="C160" s="54"/>
    </row>
    <row r="161" spans="1:3" s="32" customFormat="1" ht="15.75" customHeight="1">
      <c r="A161" s="50"/>
      <c r="B161" s="54"/>
      <c r="C161" s="54"/>
    </row>
    <row r="162" spans="1:3" s="32" customFormat="1" ht="15.75" customHeight="1">
      <c r="A162" s="50"/>
      <c r="B162" s="54"/>
      <c r="C162" s="54"/>
    </row>
    <row r="163" spans="1:3" s="32" customFormat="1" ht="15.75" customHeight="1">
      <c r="A163" s="50"/>
      <c r="B163" s="54"/>
      <c r="C163" s="54"/>
    </row>
    <row r="164" spans="1:3" ht="15.75" customHeight="1">
      <c r="A164" s="55"/>
      <c r="B164" s="20"/>
      <c r="C164" s="20"/>
    </row>
    <row r="165" spans="1:3" ht="15.75" customHeight="1">
      <c r="A165" s="55"/>
      <c r="B165" s="20"/>
      <c r="C165" s="20"/>
    </row>
    <row r="166" spans="1:3" ht="15.75" customHeight="1">
      <c r="A166" s="55"/>
      <c r="B166" s="20"/>
      <c r="C166" s="20"/>
    </row>
    <row r="167" spans="1:3" ht="15.75" customHeight="1">
      <c r="A167" s="55"/>
      <c r="B167" s="20"/>
      <c r="C167" s="20"/>
    </row>
    <row r="168" spans="1:3" ht="15.75" customHeight="1">
      <c r="A168" s="55"/>
      <c r="B168" s="20"/>
      <c r="C168" s="20"/>
    </row>
    <row r="169" spans="1:3" ht="15.75" customHeight="1">
      <c r="A169" s="55"/>
      <c r="B169" s="20"/>
      <c r="C169" s="20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 customHeight="1">
      <c r="A193" s="55"/>
      <c r="B193" s="20"/>
      <c r="C193" s="20"/>
    </row>
    <row r="194" spans="1:3" ht="15.75" customHeight="1">
      <c r="A194" s="55"/>
      <c r="B194" s="20"/>
      <c r="C194" s="20"/>
    </row>
    <row r="195" spans="1:3" ht="15.75" customHeight="1">
      <c r="A195" s="55"/>
      <c r="B195" s="20"/>
      <c r="C195" s="20"/>
    </row>
    <row r="196" spans="1:3" ht="15.75" customHeight="1">
      <c r="A196" s="55"/>
      <c r="B196" s="20"/>
      <c r="C196" s="20"/>
    </row>
    <row r="197" spans="1:3" ht="15.75" customHeight="1">
      <c r="A197" s="55"/>
      <c r="B197" s="20"/>
      <c r="C197" s="20"/>
    </row>
    <row r="198" spans="1:3" ht="15.75">
      <c r="A198" s="55"/>
      <c r="B198" s="20"/>
      <c r="C198" s="20"/>
    </row>
    <row r="199" spans="1:3" ht="15.75">
      <c r="A199" s="55"/>
      <c r="B199" s="20"/>
      <c r="C199" s="20"/>
    </row>
    <row r="200" spans="1:3" ht="15.75">
      <c r="A200" s="55"/>
      <c r="B200" s="20"/>
      <c r="C200" s="20"/>
    </row>
    <row r="201" spans="1:3" ht="15.75">
      <c r="A201" s="55"/>
      <c r="B201" s="20"/>
      <c r="C201" s="20"/>
    </row>
    <row r="202" spans="1:3" ht="15.75">
      <c r="A202" s="55"/>
      <c r="B202" s="20"/>
      <c r="C202" s="20"/>
    </row>
    <row r="203" spans="1:3" ht="15.75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  <row r="256" spans="1:3" ht="15.75">
      <c r="A256" s="55"/>
      <c r="B256" s="20"/>
      <c r="C256" s="20"/>
    </row>
    <row r="257" spans="1:3" ht="15.75">
      <c r="A257" s="55"/>
      <c r="B257" s="20"/>
      <c r="C257" s="20"/>
    </row>
    <row r="258" spans="1:3" ht="15.75">
      <c r="A258" s="55"/>
      <c r="B258" s="20"/>
      <c r="C258" s="20"/>
    </row>
    <row r="259" spans="1:3" ht="15.75">
      <c r="A259" s="55"/>
      <c r="B259" s="20"/>
      <c r="C259" s="20"/>
    </row>
    <row r="260" spans="1:3" ht="15.75">
      <c r="A260" s="55"/>
      <c r="B260" s="20"/>
      <c r="C260" s="20"/>
    </row>
  </sheetData>
  <sheetProtection selectLockedCells="1"/>
  <mergeCells count="50">
    <mergeCell ref="D60:AG60"/>
    <mergeCell ref="D39:AG39"/>
    <mergeCell ref="D53:AG53"/>
    <mergeCell ref="B6:B9"/>
    <mergeCell ref="Z8:Z9"/>
    <mergeCell ref="O8:O9"/>
    <mergeCell ref="D7:I7"/>
    <mergeCell ref="D8:E8"/>
    <mergeCell ref="F8:G8"/>
    <mergeCell ref="V7:AA7"/>
    <mergeCell ref="V8:W8"/>
    <mergeCell ref="A6:A9"/>
    <mergeCell ref="D20:AG20"/>
    <mergeCell ref="R8:S8"/>
    <mergeCell ref="T8:T9"/>
    <mergeCell ref="P7:U7"/>
    <mergeCell ref="P8:Q8"/>
    <mergeCell ref="AB8:AC8"/>
    <mergeCell ref="AD8:AE8"/>
    <mergeCell ref="D11:AG12"/>
    <mergeCell ref="A88:AA88"/>
    <mergeCell ref="A89:AA89"/>
    <mergeCell ref="U8:U9"/>
    <mergeCell ref="X8:Y8"/>
    <mergeCell ref="C6:C9"/>
    <mergeCell ref="N8:N9"/>
    <mergeCell ref="A71:AA71"/>
    <mergeCell ref="A68:AG68"/>
    <mergeCell ref="A70:AG70"/>
    <mergeCell ref="AB69:AG69"/>
    <mergeCell ref="A3:AG3"/>
    <mergeCell ref="A4:AG4"/>
    <mergeCell ref="AA8:AA9"/>
    <mergeCell ref="D6:AA6"/>
    <mergeCell ref="J8:K8"/>
    <mergeCell ref="L8:M8"/>
    <mergeCell ref="H8:H9"/>
    <mergeCell ref="J7:O7"/>
    <mergeCell ref="I8:I9"/>
    <mergeCell ref="AF8:AF9"/>
    <mergeCell ref="A90:AA90"/>
    <mergeCell ref="A91:AA91"/>
    <mergeCell ref="A1:AG1"/>
    <mergeCell ref="A2:AG2"/>
    <mergeCell ref="A87:AA87"/>
    <mergeCell ref="AG8:AG9"/>
    <mergeCell ref="AB6:AG6"/>
    <mergeCell ref="AB7:AG7"/>
    <mergeCell ref="A5:AG5"/>
    <mergeCell ref="AB87:AG91"/>
  </mergeCells>
  <printOptions/>
  <pageMargins left="1.4566929133858268" right="0.7480314960629921" top="0.984251968503937" bottom="0.984251968503937" header="0.5118110236220472" footer="0.5118110236220472"/>
  <pageSetup horizontalDpi="600" verticalDpi="600" orientation="portrait" paperSize="8" scale="55" r:id="rId2"/>
  <headerFooter alignWithMargins="0">
    <oddHeader>&amp;R&amp;"Arial,Normál"&amp;12 2. számú melléklet a ............... alapképzési szak tantervéhez</oddHeader>
    <oddFooter>&amp;R&amp;Z&amp;F 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B276"/>
  <sheetViews>
    <sheetView zoomScale="73" zoomScaleNormal="73" zoomScaleSheetLayoutView="70" zoomScalePageLayoutView="0" workbookViewId="0" topLeftCell="A1">
      <pane ySplit="9" topLeftCell="A58" activePane="bottomLeft" state="frozen"/>
      <selection pane="topLeft" activeCell="A1" sqref="A1"/>
      <selection pane="bottomLeft" activeCell="J57" sqref="J57:AG66"/>
    </sheetView>
  </sheetViews>
  <sheetFormatPr defaultColWidth="10.66015625" defaultRowHeight="12.75"/>
  <cols>
    <col min="1" max="1" width="17.16015625" style="351" customWidth="1"/>
    <col min="2" max="2" width="9.33203125" style="350" customWidth="1"/>
    <col min="3" max="3" width="60.33203125" style="350" customWidth="1"/>
    <col min="4" max="4" width="4.33203125" style="350" customWidth="1"/>
    <col min="5" max="5" width="6.66015625" style="350" customWidth="1"/>
    <col min="6" max="6" width="4.66015625" style="350" customWidth="1"/>
    <col min="7" max="8" width="5.66015625" style="350" customWidth="1"/>
    <col min="9" max="10" width="4.66015625" style="350" customWidth="1"/>
    <col min="11" max="11" width="6.66015625" style="350" customWidth="1"/>
    <col min="12" max="12" width="4.66015625" style="350" customWidth="1"/>
    <col min="13" max="14" width="5.66015625" style="350" customWidth="1"/>
    <col min="15" max="15" width="6.33203125" style="350" customWidth="1"/>
    <col min="16" max="16" width="4.66015625" style="350" customWidth="1"/>
    <col min="17" max="17" width="6.66015625" style="350" customWidth="1"/>
    <col min="18" max="18" width="4.66015625" style="350" customWidth="1"/>
    <col min="19" max="20" width="5.66015625" style="350" customWidth="1"/>
    <col min="21" max="21" width="8.66015625" style="350" customWidth="1"/>
    <col min="22" max="22" width="4.66015625" style="350" customWidth="1"/>
    <col min="23" max="23" width="6.66015625" style="350" customWidth="1"/>
    <col min="24" max="24" width="4.66015625" style="350" customWidth="1"/>
    <col min="25" max="26" width="5.66015625" style="350" customWidth="1"/>
    <col min="27" max="27" width="7" style="350" customWidth="1"/>
    <col min="28" max="28" width="5.66015625" style="350" customWidth="1"/>
    <col min="29" max="29" width="8" style="350" customWidth="1"/>
    <col min="30" max="30" width="5.66015625" style="350" customWidth="1"/>
    <col min="31" max="31" width="8" style="350" customWidth="1"/>
    <col min="32" max="33" width="6.66015625" style="350" customWidth="1"/>
    <col min="34" max="16384" width="10.66015625" style="350" customWidth="1"/>
  </cols>
  <sheetData>
    <row r="1" spans="1:54" ht="21.75" customHeight="1">
      <c r="A1" s="1117" t="s">
        <v>0</v>
      </c>
      <c r="B1" s="1117"/>
      <c r="C1" s="1117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1118"/>
      <c r="R1" s="1118"/>
      <c r="S1" s="1118"/>
      <c r="T1" s="1118"/>
      <c r="U1" s="1118"/>
      <c r="V1" s="1118"/>
      <c r="W1" s="1118"/>
      <c r="X1" s="1118"/>
      <c r="Y1" s="1118"/>
      <c r="Z1" s="1118"/>
      <c r="AA1" s="1118"/>
      <c r="AB1" s="1118"/>
      <c r="AC1" s="1118"/>
      <c r="AD1" s="1118"/>
      <c r="AE1" s="1118"/>
      <c r="AF1" s="1118"/>
      <c r="AG1" s="1118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</row>
    <row r="2" spans="1:54" ht="21.75" customHeight="1">
      <c r="A2" s="1119" t="s">
        <v>127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/>
      <c r="T2" s="1119"/>
      <c r="U2" s="1119"/>
      <c r="V2" s="1119"/>
      <c r="W2" s="1119"/>
      <c r="X2" s="1119"/>
      <c r="Y2" s="1119"/>
      <c r="Z2" s="1119"/>
      <c r="AA2" s="1119"/>
      <c r="AB2" s="1119"/>
      <c r="AC2" s="1119"/>
      <c r="AD2" s="1119"/>
      <c r="AE2" s="1119"/>
      <c r="AF2" s="1119"/>
      <c r="AG2" s="1119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</row>
    <row r="3" spans="1:54" ht="15.75" customHeight="1">
      <c r="A3" s="1172" t="s">
        <v>397</v>
      </c>
      <c r="B3" s="1172"/>
      <c r="C3" s="1172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3"/>
      <c r="Q3" s="1173"/>
      <c r="R3" s="1173"/>
      <c r="S3" s="1173"/>
      <c r="T3" s="1173"/>
      <c r="U3" s="1173"/>
      <c r="V3" s="1173"/>
      <c r="W3" s="1173"/>
      <c r="X3" s="1173"/>
      <c r="Y3" s="1173"/>
      <c r="Z3" s="1173"/>
      <c r="AA3" s="1173"/>
      <c r="AB3" s="1173"/>
      <c r="AC3" s="1173"/>
      <c r="AD3" s="1173"/>
      <c r="AE3" s="1173"/>
      <c r="AF3" s="1173"/>
      <c r="AG3" s="1173"/>
      <c r="AH3" s="495"/>
      <c r="AI3" s="495"/>
      <c r="AJ3" s="495"/>
      <c r="AK3" s="495"/>
      <c r="AL3" s="495"/>
      <c r="AM3" s="495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</row>
    <row r="4" spans="1:54" ht="15.75" customHeight="1">
      <c r="A4" s="1178" t="s">
        <v>596</v>
      </c>
      <c r="B4" s="1179"/>
      <c r="C4" s="1179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0"/>
      <c r="O4" s="1180"/>
      <c r="P4" s="1180"/>
      <c r="Q4" s="1180"/>
      <c r="R4" s="1180"/>
      <c r="S4" s="1180"/>
      <c r="T4" s="1180"/>
      <c r="U4" s="1180"/>
      <c r="V4" s="1180"/>
      <c r="W4" s="1180"/>
      <c r="X4" s="1180"/>
      <c r="Y4" s="1180"/>
      <c r="Z4" s="1180"/>
      <c r="AA4" s="1180"/>
      <c r="AB4" s="1180"/>
      <c r="AC4" s="1180"/>
      <c r="AD4" s="1180"/>
      <c r="AE4" s="1180"/>
      <c r="AF4" s="1180"/>
      <c r="AG4" s="1180"/>
      <c r="AH4" s="495"/>
      <c r="AI4" s="495"/>
      <c r="AJ4" s="495"/>
      <c r="AK4" s="495"/>
      <c r="AL4" s="495"/>
      <c r="AM4" s="495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</row>
    <row r="5" spans="1:54" ht="15.75" customHeight="1" thickBot="1">
      <c r="A5" s="1181" t="s">
        <v>1</v>
      </c>
      <c r="B5" s="1181"/>
      <c r="C5" s="1181"/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2"/>
      <c r="P5" s="1182"/>
      <c r="Q5" s="1182"/>
      <c r="R5" s="1182"/>
      <c r="S5" s="1182"/>
      <c r="T5" s="1182"/>
      <c r="U5" s="1182"/>
      <c r="V5" s="1182"/>
      <c r="W5" s="1182"/>
      <c r="X5" s="1182"/>
      <c r="Y5" s="1182"/>
      <c r="Z5" s="1182"/>
      <c r="AA5" s="1182"/>
      <c r="AB5" s="1182"/>
      <c r="AC5" s="1182"/>
      <c r="AD5" s="1182"/>
      <c r="AE5" s="1182"/>
      <c r="AF5" s="1182"/>
      <c r="AG5" s="1182"/>
      <c r="AH5" s="495"/>
      <c r="AI5" s="495"/>
      <c r="AJ5" s="495"/>
      <c r="AK5" s="495"/>
      <c r="AL5" s="495"/>
      <c r="AM5" s="495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</row>
    <row r="6" spans="1:33" ht="15.75" customHeight="1" thickBot="1" thickTop="1">
      <c r="A6" s="1174" t="s">
        <v>2</v>
      </c>
      <c r="B6" s="1183" t="s">
        <v>3</v>
      </c>
      <c r="C6" s="1135"/>
      <c r="D6" s="1154" t="s">
        <v>5</v>
      </c>
      <c r="E6" s="1155"/>
      <c r="F6" s="1155"/>
      <c r="G6" s="1155"/>
      <c r="H6" s="1155"/>
      <c r="I6" s="1155"/>
      <c r="J6" s="1155"/>
      <c r="K6" s="1155"/>
      <c r="L6" s="1155"/>
      <c r="M6" s="1155"/>
      <c r="N6" s="1155"/>
      <c r="O6" s="1155"/>
      <c r="P6" s="1155"/>
      <c r="Q6" s="1155"/>
      <c r="R6" s="1155"/>
      <c r="S6" s="1155"/>
      <c r="T6" s="1155"/>
      <c r="U6" s="1155"/>
      <c r="V6" s="1155"/>
      <c r="W6" s="1155"/>
      <c r="X6" s="1155"/>
      <c r="Y6" s="1155"/>
      <c r="Z6" s="1155"/>
      <c r="AA6" s="1156"/>
      <c r="AB6" s="1121" t="s">
        <v>66</v>
      </c>
      <c r="AC6" s="1121"/>
      <c r="AD6" s="1121"/>
      <c r="AE6" s="1121"/>
      <c r="AF6" s="1121"/>
      <c r="AG6" s="1122"/>
    </row>
    <row r="7" spans="1:33" ht="15.75" customHeight="1">
      <c r="A7" s="1175"/>
      <c r="B7" s="1184"/>
      <c r="C7" s="1136"/>
      <c r="D7" s="1138" t="s">
        <v>10</v>
      </c>
      <c r="E7" s="1139"/>
      <c r="F7" s="1139"/>
      <c r="G7" s="1139"/>
      <c r="H7" s="1139"/>
      <c r="I7" s="1140"/>
      <c r="J7" s="1138" t="s">
        <v>47</v>
      </c>
      <c r="K7" s="1139"/>
      <c r="L7" s="1139"/>
      <c r="M7" s="1139"/>
      <c r="N7" s="1139"/>
      <c r="O7" s="1140"/>
      <c r="P7" s="1138" t="s">
        <v>48</v>
      </c>
      <c r="Q7" s="1139"/>
      <c r="R7" s="1139"/>
      <c r="S7" s="1139"/>
      <c r="T7" s="1139"/>
      <c r="U7" s="1140"/>
      <c r="V7" s="1138" t="s">
        <v>49</v>
      </c>
      <c r="W7" s="1139"/>
      <c r="X7" s="1139"/>
      <c r="Y7" s="1139"/>
      <c r="Z7" s="1139"/>
      <c r="AA7" s="1140"/>
      <c r="AB7" s="1158" t="s">
        <v>50</v>
      </c>
      <c r="AC7" s="1139"/>
      <c r="AD7" s="1139"/>
      <c r="AE7" s="1139"/>
      <c r="AF7" s="1139"/>
      <c r="AG7" s="1159"/>
    </row>
    <row r="8" spans="1:33" ht="15.75" customHeight="1" thickBot="1">
      <c r="A8" s="1175"/>
      <c r="B8" s="1184"/>
      <c r="C8" s="1136"/>
      <c r="D8" s="1141" t="s">
        <v>11</v>
      </c>
      <c r="E8" s="1141"/>
      <c r="F8" s="1131" t="s">
        <v>12</v>
      </c>
      <c r="G8" s="1131"/>
      <c r="H8" s="1132" t="s">
        <v>13</v>
      </c>
      <c r="I8" s="1123" t="s">
        <v>72</v>
      </c>
      <c r="J8" s="1141" t="s">
        <v>11</v>
      </c>
      <c r="K8" s="1141"/>
      <c r="L8" s="1131" t="s">
        <v>12</v>
      </c>
      <c r="M8" s="1131"/>
      <c r="N8" s="1132" t="s">
        <v>13</v>
      </c>
      <c r="O8" s="1123" t="s">
        <v>72</v>
      </c>
      <c r="P8" s="1141" t="s">
        <v>11</v>
      </c>
      <c r="Q8" s="1141"/>
      <c r="R8" s="1131" t="s">
        <v>12</v>
      </c>
      <c r="S8" s="1131"/>
      <c r="T8" s="1132" t="s">
        <v>13</v>
      </c>
      <c r="U8" s="1123" t="s">
        <v>72</v>
      </c>
      <c r="V8" s="1141" t="s">
        <v>11</v>
      </c>
      <c r="W8" s="1141"/>
      <c r="X8" s="1131" t="s">
        <v>12</v>
      </c>
      <c r="Y8" s="1131"/>
      <c r="Z8" s="1132" t="s">
        <v>13</v>
      </c>
      <c r="AA8" s="1177" t="s">
        <v>72</v>
      </c>
      <c r="AB8" s="1157" t="s">
        <v>11</v>
      </c>
      <c r="AC8" s="1141"/>
      <c r="AD8" s="1131" t="s">
        <v>12</v>
      </c>
      <c r="AE8" s="1131"/>
      <c r="AF8" s="1132" t="s">
        <v>13</v>
      </c>
      <c r="AG8" s="1120" t="s">
        <v>69</v>
      </c>
    </row>
    <row r="9" spans="1:33" ht="79.5" customHeight="1" thickBot="1">
      <c r="A9" s="1176"/>
      <c r="B9" s="1185"/>
      <c r="C9" s="1137"/>
      <c r="D9" s="494" t="s">
        <v>67</v>
      </c>
      <c r="E9" s="491" t="s">
        <v>68</v>
      </c>
      <c r="F9" s="492" t="s">
        <v>67</v>
      </c>
      <c r="G9" s="491" t="s">
        <v>68</v>
      </c>
      <c r="H9" s="1132"/>
      <c r="I9" s="1123"/>
      <c r="J9" s="494" t="s">
        <v>67</v>
      </c>
      <c r="K9" s="491" t="s">
        <v>68</v>
      </c>
      <c r="L9" s="492" t="s">
        <v>67</v>
      </c>
      <c r="M9" s="491" t="s">
        <v>68</v>
      </c>
      <c r="N9" s="1132"/>
      <c r="O9" s="1123"/>
      <c r="P9" s="494" t="s">
        <v>67</v>
      </c>
      <c r="Q9" s="491" t="s">
        <v>68</v>
      </c>
      <c r="R9" s="492" t="s">
        <v>67</v>
      </c>
      <c r="S9" s="491" t="s">
        <v>68</v>
      </c>
      <c r="T9" s="1132"/>
      <c r="U9" s="1123"/>
      <c r="V9" s="494" t="s">
        <v>67</v>
      </c>
      <c r="W9" s="491" t="s">
        <v>68</v>
      </c>
      <c r="X9" s="492" t="s">
        <v>67</v>
      </c>
      <c r="Y9" s="491" t="s">
        <v>68</v>
      </c>
      <c r="Z9" s="1132"/>
      <c r="AA9" s="1177"/>
      <c r="AB9" s="493" t="s">
        <v>67</v>
      </c>
      <c r="AC9" s="491" t="s">
        <v>68</v>
      </c>
      <c r="AD9" s="492" t="s">
        <v>67</v>
      </c>
      <c r="AE9" s="491" t="s">
        <v>68</v>
      </c>
      <c r="AF9" s="1132"/>
      <c r="AG9" s="1120"/>
    </row>
    <row r="10" spans="1:33" ht="21.75" customHeight="1" thickBot="1">
      <c r="A10" s="603"/>
      <c r="B10" s="490"/>
      <c r="C10" s="489" t="s">
        <v>395</v>
      </c>
      <c r="D10" s="488"/>
      <c r="E10" s="484"/>
      <c r="F10" s="484"/>
      <c r="G10" s="484"/>
      <c r="H10" s="484"/>
      <c r="I10" s="487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5"/>
      <c r="AC10" s="484"/>
      <c r="AD10" s="484"/>
      <c r="AE10" s="484"/>
      <c r="AF10" s="484"/>
      <c r="AG10" s="483"/>
    </row>
    <row r="11" spans="1:33" ht="15.75" customHeight="1">
      <c r="A11" s="604" t="s">
        <v>51</v>
      </c>
      <c r="B11" s="422"/>
      <c r="C11" s="480" t="s">
        <v>52</v>
      </c>
      <c r="D11" s="1148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50"/>
    </row>
    <row r="12" spans="1:33" ht="15.75" customHeight="1">
      <c r="A12" s="604"/>
      <c r="B12" s="422"/>
      <c r="C12" s="482" t="s">
        <v>129</v>
      </c>
      <c r="D12" s="1151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152"/>
      <c r="Y12" s="1152"/>
      <c r="Z12" s="1152"/>
      <c r="AA12" s="1152"/>
      <c r="AB12" s="1152"/>
      <c r="AC12" s="1152"/>
      <c r="AD12" s="1152"/>
      <c r="AE12" s="1152"/>
      <c r="AF12" s="1152"/>
      <c r="AG12" s="1153"/>
    </row>
    <row r="13" spans="1:34" ht="15.75" customHeight="1">
      <c r="A13" s="774" t="s">
        <v>510</v>
      </c>
      <c r="B13" s="775" t="s">
        <v>23</v>
      </c>
      <c r="C13" s="776" t="s">
        <v>480</v>
      </c>
      <c r="D13" s="589"/>
      <c r="E13" s="535"/>
      <c r="F13" s="536"/>
      <c r="G13" s="535"/>
      <c r="H13" s="536"/>
      <c r="I13" s="538"/>
      <c r="J13" s="589">
        <v>3</v>
      </c>
      <c r="K13" s="535">
        <v>45</v>
      </c>
      <c r="L13" s="536">
        <v>1</v>
      </c>
      <c r="M13" s="535">
        <v>15</v>
      </c>
      <c r="N13" s="536">
        <v>6</v>
      </c>
      <c r="O13" s="631" t="s">
        <v>21</v>
      </c>
      <c r="P13" s="414"/>
      <c r="Q13" s="418"/>
      <c r="R13" s="411"/>
      <c r="S13" s="418"/>
      <c r="T13" s="411"/>
      <c r="U13" s="651"/>
      <c r="V13" s="414"/>
      <c r="W13" s="418"/>
      <c r="X13" s="411"/>
      <c r="Y13" s="418"/>
      <c r="Z13" s="411"/>
      <c r="AA13" s="461"/>
      <c r="AB13" s="421">
        <f aca="true" t="shared" si="0" ref="AB13:AD18">SUM(D13,J13,P13,V13)</f>
        <v>3</v>
      </c>
      <c r="AC13" s="418">
        <f t="shared" si="0"/>
        <v>45</v>
      </c>
      <c r="AD13" s="420">
        <f t="shared" si="0"/>
        <v>1</v>
      </c>
      <c r="AE13" s="418">
        <f aca="true" t="shared" si="1" ref="AE13:AF18">SUM(A13,G13,M13,S13,Y13)</f>
        <v>15</v>
      </c>
      <c r="AF13" s="420">
        <f t="shared" si="1"/>
        <v>6</v>
      </c>
      <c r="AG13" s="419">
        <f aca="true" t="shared" si="2" ref="AG13:AG19">SUM(AB13,AD13)</f>
        <v>4</v>
      </c>
      <c r="AH13" s="735"/>
    </row>
    <row r="14" spans="1:34" ht="15.75" customHeight="1">
      <c r="A14" s="777" t="s">
        <v>509</v>
      </c>
      <c r="B14" s="775" t="s">
        <v>23</v>
      </c>
      <c r="C14" s="776" t="s">
        <v>481</v>
      </c>
      <c r="D14" s="589"/>
      <c r="E14" s="535"/>
      <c r="F14" s="536"/>
      <c r="G14" s="535"/>
      <c r="H14" s="536"/>
      <c r="I14" s="538"/>
      <c r="J14" s="589">
        <v>4</v>
      </c>
      <c r="K14" s="535">
        <v>60</v>
      </c>
      <c r="L14" s="536">
        <v>1</v>
      </c>
      <c r="M14" s="535">
        <v>15</v>
      </c>
      <c r="N14" s="536">
        <v>8</v>
      </c>
      <c r="O14" s="635" t="s">
        <v>21</v>
      </c>
      <c r="P14" s="414"/>
      <c r="Q14" s="418"/>
      <c r="R14" s="411"/>
      <c r="S14" s="418"/>
      <c r="T14" s="411"/>
      <c r="U14" s="651"/>
      <c r="V14" s="414"/>
      <c r="W14" s="418"/>
      <c r="X14" s="411"/>
      <c r="Y14" s="418"/>
      <c r="Z14" s="411"/>
      <c r="AA14" s="461"/>
      <c r="AB14" s="421">
        <f t="shared" si="0"/>
        <v>4</v>
      </c>
      <c r="AC14" s="418">
        <f t="shared" si="0"/>
        <v>60</v>
      </c>
      <c r="AD14" s="420">
        <f t="shared" si="0"/>
        <v>1</v>
      </c>
      <c r="AE14" s="418">
        <f t="shared" si="1"/>
        <v>15</v>
      </c>
      <c r="AF14" s="420">
        <f t="shared" si="1"/>
        <v>8</v>
      </c>
      <c r="AG14" s="419">
        <f t="shared" si="2"/>
        <v>5</v>
      </c>
      <c r="AH14" s="735"/>
    </row>
    <row r="15" spans="1:34" ht="15.75" customHeight="1">
      <c r="A15" s="774" t="s">
        <v>511</v>
      </c>
      <c r="B15" s="775" t="s">
        <v>23</v>
      </c>
      <c r="C15" s="776" t="s">
        <v>482</v>
      </c>
      <c r="D15" s="589"/>
      <c r="E15" s="535"/>
      <c r="F15" s="536"/>
      <c r="G15" s="535"/>
      <c r="H15" s="536"/>
      <c r="I15" s="538"/>
      <c r="J15" s="589">
        <v>3</v>
      </c>
      <c r="K15" s="535">
        <v>45</v>
      </c>
      <c r="L15" s="536">
        <v>0</v>
      </c>
      <c r="M15" s="535">
        <v>0</v>
      </c>
      <c r="N15" s="536">
        <v>4</v>
      </c>
      <c r="O15" s="635" t="s">
        <v>21</v>
      </c>
      <c r="P15" s="414"/>
      <c r="Q15" s="418"/>
      <c r="R15" s="411"/>
      <c r="S15" s="418"/>
      <c r="T15" s="411"/>
      <c r="U15" s="651"/>
      <c r="V15" s="414"/>
      <c r="W15" s="418"/>
      <c r="X15" s="411"/>
      <c r="Y15" s="418"/>
      <c r="Z15" s="411"/>
      <c r="AA15" s="461"/>
      <c r="AB15" s="421">
        <f t="shared" si="0"/>
        <v>3</v>
      </c>
      <c r="AC15" s="418">
        <f t="shared" si="0"/>
        <v>45</v>
      </c>
      <c r="AD15" s="420">
        <f t="shared" si="0"/>
        <v>0</v>
      </c>
      <c r="AE15" s="418">
        <f t="shared" si="1"/>
        <v>0</v>
      </c>
      <c r="AF15" s="420">
        <f t="shared" si="1"/>
        <v>4</v>
      </c>
      <c r="AG15" s="419">
        <f t="shared" si="2"/>
        <v>3</v>
      </c>
      <c r="AH15" s="735"/>
    </row>
    <row r="16" spans="1:34" ht="15.75" customHeight="1">
      <c r="A16" s="774" t="s">
        <v>512</v>
      </c>
      <c r="B16" s="775" t="s">
        <v>23</v>
      </c>
      <c r="C16" s="776" t="s">
        <v>483</v>
      </c>
      <c r="D16" s="589"/>
      <c r="E16" s="535"/>
      <c r="F16" s="536"/>
      <c r="G16" s="535"/>
      <c r="H16" s="536"/>
      <c r="I16" s="538"/>
      <c r="J16" s="589">
        <v>0</v>
      </c>
      <c r="K16" s="535">
        <v>0</v>
      </c>
      <c r="L16" s="536">
        <v>4</v>
      </c>
      <c r="M16" s="535">
        <f>IF(L16*15=0,"",L16*15)</f>
        <v>60</v>
      </c>
      <c r="N16" s="536">
        <v>6</v>
      </c>
      <c r="O16" s="635" t="s">
        <v>21</v>
      </c>
      <c r="P16" s="414"/>
      <c r="Q16" s="418"/>
      <c r="R16" s="411"/>
      <c r="S16" s="418"/>
      <c r="T16" s="411"/>
      <c r="U16" s="651"/>
      <c r="V16" s="414"/>
      <c r="W16" s="418"/>
      <c r="X16" s="411"/>
      <c r="Y16" s="418"/>
      <c r="Z16" s="411"/>
      <c r="AA16" s="461"/>
      <c r="AB16" s="421">
        <f t="shared" si="0"/>
        <v>0</v>
      </c>
      <c r="AC16" s="418">
        <f t="shared" si="0"/>
        <v>0</v>
      </c>
      <c r="AD16" s="420">
        <f t="shared" si="0"/>
        <v>4</v>
      </c>
      <c r="AE16" s="418">
        <f t="shared" si="1"/>
        <v>60</v>
      </c>
      <c r="AF16" s="420">
        <f t="shared" si="1"/>
        <v>6</v>
      </c>
      <c r="AG16" s="419">
        <f t="shared" si="2"/>
        <v>4</v>
      </c>
      <c r="AH16" s="735"/>
    </row>
    <row r="17" spans="1:34" ht="15.75" customHeight="1">
      <c r="A17" s="774" t="s">
        <v>332</v>
      </c>
      <c r="B17" s="775" t="s">
        <v>22</v>
      </c>
      <c r="C17" s="547" t="s">
        <v>333</v>
      </c>
      <c r="D17" s="513"/>
      <c r="E17" s="513"/>
      <c r="F17" s="513"/>
      <c r="G17" s="513"/>
      <c r="H17" s="513"/>
      <c r="I17" s="513"/>
      <c r="J17" s="549">
        <v>1</v>
      </c>
      <c r="K17" s="513">
        <v>18</v>
      </c>
      <c r="L17" s="519">
        <v>1</v>
      </c>
      <c r="M17" s="513">
        <v>12</v>
      </c>
      <c r="N17" s="519">
        <v>3</v>
      </c>
      <c r="O17" s="539" t="s">
        <v>18</v>
      </c>
      <c r="P17" s="10"/>
      <c r="Q17" s="126"/>
      <c r="R17" s="10"/>
      <c r="S17" s="10"/>
      <c r="T17" s="10"/>
      <c r="U17" s="11"/>
      <c r="V17" s="9"/>
      <c r="W17" s="126"/>
      <c r="X17" s="10"/>
      <c r="Y17" s="126"/>
      <c r="Z17" s="10"/>
      <c r="AA17" s="62"/>
      <c r="AB17" s="156">
        <f t="shared" si="0"/>
        <v>1</v>
      </c>
      <c r="AC17" s="126">
        <f t="shared" si="0"/>
        <v>18</v>
      </c>
      <c r="AD17" s="254">
        <f t="shared" si="0"/>
        <v>1</v>
      </c>
      <c r="AE17" s="126">
        <f t="shared" si="1"/>
        <v>12</v>
      </c>
      <c r="AF17" s="254">
        <f t="shared" si="1"/>
        <v>3</v>
      </c>
      <c r="AG17" s="127">
        <f t="shared" si="2"/>
        <v>2</v>
      </c>
      <c r="AH17" s="748"/>
    </row>
    <row r="18" spans="1:34" ht="15.75" customHeight="1" thickBot="1">
      <c r="A18" s="732" t="s">
        <v>384</v>
      </c>
      <c r="B18" s="730" t="s">
        <v>23</v>
      </c>
      <c r="C18" s="731" t="s">
        <v>166</v>
      </c>
      <c r="D18" s="589"/>
      <c r="E18" s="535"/>
      <c r="F18" s="536"/>
      <c r="G18" s="535"/>
      <c r="H18" s="536"/>
      <c r="I18" s="538"/>
      <c r="J18" s="589">
        <v>0</v>
      </c>
      <c r="K18" s="535">
        <v>0</v>
      </c>
      <c r="L18" s="536">
        <v>2</v>
      </c>
      <c r="M18" s="535">
        <v>30</v>
      </c>
      <c r="N18" s="536">
        <v>3</v>
      </c>
      <c r="O18" s="538" t="s">
        <v>18</v>
      </c>
      <c r="P18" s="414"/>
      <c r="Q18" s="418"/>
      <c r="R18" s="411"/>
      <c r="S18" s="418"/>
      <c r="T18" s="411"/>
      <c r="U18" s="423"/>
      <c r="V18" s="414"/>
      <c r="W18" s="418"/>
      <c r="X18" s="411"/>
      <c r="Y18" s="418"/>
      <c r="Z18" s="411"/>
      <c r="AA18" s="461"/>
      <c r="AB18" s="421">
        <f t="shared" si="0"/>
        <v>0</v>
      </c>
      <c r="AC18" s="418">
        <f t="shared" si="0"/>
        <v>0</v>
      </c>
      <c r="AD18" s="420">
        <f t="shared" si="0"/>
        <v>2</v>
      </c>
      <c r="AE18" s="418">
        <f t="shared" si="1"/>
        <v>30</v>
      </c>
      <c r="AF18" s="420">
        <f t="shared" si="1"/>
        <v>3</v>
      </c>
      <c r="AG18" s="419">
        <f t="shared" si="2"/>
        <v>2</v>
      </c>
      <c r="AH18" s="736"/>
    </row>
    <row r="19" spans="1:34" ht="15.75" customHeight="1" thickBot="1">
      <c r="A19" s="605"/>
      <c r="B19" s="474"/>
      <c r="C19" s="473" t="s">
        <v>219</v>
      </c>
      <c r="D19" s="439">
        <f>SUM(D12:D18)</f>
        <v>0</v>
      </c>
      <c r="E19" s="430">
        <f>SUM(E12:E18)</f>
        <v>0</v>
      </c>
      <c r="F19" s="430">
        <f>SUM(F12:F18)</f>
        <v>0</v>
      </c>
      <c r="G19" s="430">
        <f>SUM(G12:G18)</f>
        <v>0</v>
      </c>
      <c r="H19" s="471">
        <f>SUM(H12:H18)</f>
        <v>0</v>
      </c>
      <c r="I19" s="433">
        <f>SUM(D19,F19)</f>
        <v>0</v>
      </c>
      <c r="J19" s="439">
        <f>SUM(J12:J18)</f>
        <v>11</v>
      </c>
      <c r="K19" s="430">
        <f>SUM(K12:K18)</f>
        <v>168</v>
      </c>
      <c r="L19" s="430">
        <f>SUM(L12:L18)</f>
        <v>9</v>
      </c>
      <c r="M19" s="430">
        <f>SUM(M12:M18)</f>
        <v>132</v>
      </c>
      <c r="N19" s="471">
        <f>SUM(N13:N18)</f>
        <v>30</v>
      </c>
      <c r="O19" s="433">
        <f>SUM(J19,L19)</f>
        <v>20</v>
      </c>
      <c r="P19" s="439">
        <f aca="true" t="shared" si="3" ref="P19:Z19">SUM(P12:P18)</f>
        <v>0</v>
      </c>
      <c r="Q19" s="439">
        <f t="shared" si="3"/>
        <v>0</v>
      </c>
      <c r="R19" s="430">
        <f t="shared" si="3"/>
        <v>0</v>
      </c>
      <c r="S19" s="430">
        <f t="shared" si="3"/>
        <v>0</v>
      </c>
      <c r="T19" s="430">
        <f t="shared" si="3"/>
        <v>0</v>
      </c>
      <c r="U19" s="471">
        <f t="shared" si="3"/>
        <v>0</v>
      </c>
      <c r="V19" s="439">
        <f t="shared" si="3"/>
        <v>0</v>
      </c>
      <c r="W19" s="439">
        <f t="shared" si="3"/>
        <v>0</v>
      </c>
      <c r="X19" s="430">
        <f t="shared" si="3"/>
        <v>0</v>
      </c>
      <c r="Y19" s="430">
        <f t="shared" si="3"/>
        <v>0</v>
      </c>
      <c r="Z19" s="471">
        <f t="shared" si="3"/>
        <v>0</v>
      </c>
      <c r="AA19" s="433">
        <f>SUM(V19,X19)</f>
        <v>0</v>
      </c>
      <c r="AB19" s="439">
        <f>SUM(AB12:AB18)</f>
        <v>11</v>
      </c>
      <c r="AC19" s="430">
        <f>SUM(AC12:AC18)</f>
        <v>168</v>
      </c>
      <c r="AD19" s="430">
        <f>SUM(AD12:AD18)</f>
        <v>9</v>
      </c>
      <c r="AE19" s="430">
        <f>SUM(AE12:AE18)</f>
        <v>132</v>
      </c>
      <c r="AF19" s="471">
        <f>SUM(AF12:AF18)</f>
        <v>30</v>
      </c>
      <c r="AG19" s="606">
        <f t="shared" si="2"/>
        <v>20</v>
      </c>
      <c r="AH19" s="736"/>
    </row>
    <row r="20" spans="1:34" ht="15.75" customHeight="1">
      <c r="A20" s="607" t="s">
        <v>8</v>
      </c>
      <c r="B20" s="481"/>
      <c r="C20" s="480" t="s">
        <v>394</v>
      </c>
      <c r="D20" s="1160"/>
      <c r="E20" s="1161"/>
      <c r="F20" s="1161"/>
      <c r="G20" s="1161"/>
      <c r="H20" s="1161"/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161"/>
      <c r="T20" s="1161"/>
      <c r="U20" s="1161"/>
      <c r="V20" s="1161"/>
      <c r="W20" s="1161"/>
      <c r="X20" s="1161"/>
      <c r="Y20" s="1161"/>
      <c r="Z20" s="1161"/>
      <c r="AA20" s="1161"/>
      <c r="AB20" s="1161"/>
      <c r="AC20" s="1161"/>
      <c r="AD20" s="1161"/>
      <c r="AE20" s="1161"/>
      <c r="AF20" s="1161"/>
      <c r="AG20" s="1162"/>
      <c r="AH20" s="736"/>
    </row>
    <row r="21" spans="1:34" ht="16.5">
      <c r="A21" s="695" t="s">
        <v>320</v>
      </c>
      <c r="B21" s="475" t="s">
        <v>23</v>
      </c>
      <c r="C21" s="479" t="s">
        <v>168</v>
      </c>
      <c r="D21" s="413"/>
      <c r="E21" s="418"/>
      <c r="F21" s="411"/>
      <c r="G21" s="418"/>
      <c r="H21" s="410"/>
      <c r="I21" s="423"/>
      <c r="J21" s="413"/>
      <c r="K21" s="418"/>
      <c r="L21" s="410"/>
      <c r="M21" s="418"/>
      <c r="N21" s="410"/>
      <c r="O21" s="423"/>
      <c r="P21" s="415">
        <v>2</v>
      </c>
      <c r="Q21" s="418">
        <v>30</v>
      </c>
      <c r="R21" s="417">
        <v>1</v>
      </c>
      <c r="S21" s="418">
        <v>15</v>
      </c>
      <c r="T21" s="570">
        <v>4</v>
      </c>
      <c r="U21" s="650" t="s">
        <v>17</v>
      </c>
      <c r="V21" s="569"/>
      <c r="W21" s="535"/>
      <c r="X21" s="570"/>
      <c r="Y21" s="535"/>
      <c r="Z21" s="570"/>
      <c r="AA21" s="649" t="s">
        <v>415</v>
      </c>
      <c r="AB21" s="572">
        <f aca="true" t="shared" si="4" ref="AB21:AB31">SUM(D21,J21,P21,V21)</f>
        <v>2</v>
      </c>
      <c r="AC21" s="535">
        <f aca="true" t="shared" si="5" ref="AC21:AC31">SUM(E21,K21,Q21,W21)</f>
        <v>30</v>
      </c>
      <c r="AD21" s="573">
        <f aca="true" t="shared" si="6" ref="AD21:AD31">SUM(F21,L21,R21,X21)</f>
        <v>1</v>
      </c>
      <c r="AE21" s="535">
        <f aca="true" t="shared" si="7" ref="AE21:AE31">SUM(A21,G21,M21,S21,Y21)</f>
        <v>15</v>
      </c>
      <c r="AF21" s="573">
        <f aca="true" t="shared" si="8" ref="AF21:AF31">SUM(B21,H21,N21,T21,Z21)</f>
        <v>4</v>
      </c>
      <c r="AG21" s="574">
        <f aca="true" t="shared" si="9" ref="AG21:AG31">SUM(AB21,AD21)</f>
        <v>3</v>
      </c>
      <c r="AH21" s="737"/>
    </row>
    <row r="22" spans="1:34" ht="15.75" customHeight="1">
      <c r="A22" s="695" t="s">
        <v>321</v>
      </c>
      <c r="B22" s="475" t="s">
        <v>23</v>
      </c>
      <c r="C22" s="479" t="s">
        <v>169</v>
      </c>
      <c r="D22" s="413"/>
      <c r="E22" s="418"/>
      <c r="F22" s="411"/>
      <c r="G22" s="418"/>
      <c r="H22" s="410"/>
      <c r="I22" s="423"/>
      <c r="J22" s="413"/>
      <c r="K22" s="418"/>
      <c r="L22" s="410"/>
      <c r="M22" s="418"/>
      <c r="N22" s="410"/>
      <c r="O22" s="423"/>
      <c r="P22" s="415">
        <v>2</v>
      </c>
      <c r="Q22" s="418">
        <v>30</v>
      </c>
      <c r="R22" s="417">
        <v>3</v>
      </c>
      <c r="S22" s="418">
        <v>45</v>
      </c>
      <c r="T22" s="570">
        <v>5</v>
      </c>
      <c r="U22" s="650" t="s">
        <v>17</v>
      </c>
      <c r="V22" s="569"/>
      <c r="W22" s="535"/>
      <c r="X22" s="570"/>
      <c r="Y22" s="535"/>
      <c r="Z22" s="570"/>
      <c r="AA22" s="649" t="s">
        <v>415</v>
      </c>
      <c r="AB22" s="572">
        <f t="shared" si="4"/>
        <v>2</v>
      </c>
      <c r="AC22" s="535">
        <f t="shared" si="5"/>
        <v>30</v>
      </c>
      <c r="AD22" s="573">
        <f t="shared" si="6"/>
        <v>3</v>
      </c>
      <c r="AE22" s="535">
        <f t="shared" si="7"/>
        <v>45</v>
      </c>
      <c r="AF22" s="573">
        <f t="shared" si="8"/>
        <v>5</v>
      </c>
      <c r="AG22" s="574">
        <f t="shared" si="9"/>
        <v>5</v>
      </c>
      <c r="AH22" s="737"/>
    </row>
    <row r="23" spans="1:34" ht="15.75" customHeight="1">
      <c r="A23" s="700" t="s">
        <v>322</v>
      </c>
      <c r="B23" s="475" t="s">
        <v>23</v>
      </c>
      <c r="C23" s="701" t="s">
        <v>170</v>
      </c>
      <c r="D23" s="534"/>
      <c r="E23" s="535"/>
      <c r="F23" s="536"/>
      <c r="G23" s="535"/>
      <c r="H23" s="537"/>
      <c r="I23" s="538"/>
      <c r="J23" s="534"/>
      <c r="K23" s="535"/>
      <c r="L23" s="537"/>
      <c r="M23" s="535"/>
      <c r="N23" s="537"/>
      <c r="O23" s="538"/>
      <c r="P23" s="917">
        <v>1</v>
      </c>
      <c r="Q23" s="918">
        <v>15</v>
      </c>
      <c r="R23" s="919">
        <v>0</v>
      </c>
      <c r="S23" s="918">
        <v>0</v>
      </c>
      <c r="T23" s="919">
        <v>4</v>
      </c>
      <c r="U23" s="920" t="s">
        <v>18</v>
      </c>
      <c r="V23" s="569"/>
      <c r="W23" s="535"/>
      <c r="X23" s="570"/>
      <c r="Y23" s="535"/>
      <c r="Z23" s="570"/>
      <c r="AA23" s="649" t="s">
        <v>415</v>
      </c>
      <c r="AB23" s="572">
        <f t="shared" si="4"/>
        <v>1</v>
      </c>
      <c r="AC23" s="535">
        <f t="shared" si="5"/>
        <v>15</v>
      </c>
      <c r="AD23" s="573">
        <f t="shared" si="6"/>
        <v>0</v>
      </c>
      <c r="AE23" s="535">
        <f t="shared" si="7"/>
        <v>0</v>
      </c>
      <c r="AF23" s="573">
        <f t="shared" si="8"/>
        <v>4</v>
      </c>
      <c r="AG23" s="574">
        <f t="shared" si="9"/>
        <v>1</v>
      </c>
      <c r="AH23" s="738"/>
    </row>
    <row r="24" spans="1:34" ht="15.75" customHeight="1">
      <c r="A24" s="695" t="s">
        <v>323</v>
      </c>
      <c r="B24" s="475" t="s">
        <v>23</v>
      </c>
      <c r="C24" s="424" t="s">
        <v>171</v>
      </c>
      <c r="D24" s="413"/>
      <c r="E24" s="418"/>
      <c r="F24" s="411"/>
      <c r="G24" s="418"/>
      <c r="H24" s="410"/>
      <c r="I24" s="423"/>
      <c r="J24" s="413"/>
      <c r="K24" s="418"/>
      <c r="L24" s="410"/>
      <c r="M24" s="418"/>
      <c r="N24" s="410"/>
      <c r="O24" s="423"/>
      <c r="P24" s="917">
        <v>1</v>
      </c>
      <c r="Q24" s="918">
        <v>15</v>
      </c>
      <c r="R24" s="919">
        <v>0</v>
      </c>
      <c r="S24" s="918">
        <v>0</v>
      </c>
      <c r="T24" s="919">
        <v>3</v>
      </c>
      <c r="U24" s="919" t="s">
        <v>18</v>
      </c>
      <c r="V24" s="569"/>
      <c r="W24" s="535"/>
      <c r="X24" s="570"/>
      <c r="Y24" s="535"/>
      <c r="Z24" s="570"/>
      <c r="AA24" s="571"/>
      <c r="AB24" s="572">
        <f t="shared" si="4"/>
        <v>1</v>
      </c>
      <c r="AC24" s="535">
        <f t="shared" si="5"/>
        <v>15</v>
      </c>
      <c r="AD24" s="573">
        <f t="shared" si="6"/>
        <v>0</v>
      </c>
      <c r="AE24" s="535">
        <f t="shared" si="7"/>
        <v>0</v>
      </c>
      <c r="AF24" s="573">
        <f t="shared" si="8"/>
        <v>3</v>
      </c>
      <c r="AG24" s="574">
        <f t="shared" si="9"/>
        <v>1</v>
      </c>
      <c r="AH24" s="737"/>
    </row>
    <row r="25" spans="1:34" ht="15.75" customHeight="1">
      <c r="A25" s="695" t="s">
        <v>324</v>
      </c>
      <c r="B25" s="475" t="s">
        <v>23</v>
      </c>
      <c r="C25" s="424" t="s">
        <v>172</v>
      </c>
      <c r="D25" s="448"/>
      <c r="E25" s="445"/>
      <c r="F25" s="446"/>
      <c r="G25" s="445"/>
      <c r="H25" s="478"/>
      <c r="I25" s="443"/>
      <c r="J25" s="448"/>
      <c r="K25" s="445"/>
      <c r="L25" s="478"/>
      <c r="M25" s="445"/>
      <c r="N25" s="478"/>
      <c r="O25" s="443"/>
      <c r="P25" s="442">
        <v>2</v>
      </c>
      <c r="Q25" s="445">
        <v>30</v>
      </c>
      <c r="R25" s="457">
        <v>1</v>
      </c>
      <c r="S25" s="445">
        <v>15</v>
      </c>
      <c r="T25" s="579">
        <v>3</v>
      </c>
      <c r="U25" s="570" t="s">
        <v>18</v>
      </c>
      <c r="V25" s="576"/>
      <c r="W25" s="535"/>
      <c r="X25" s="579"/>
      <c r="Y25" s="577"/>
      <c r="Z25" s="570"/>
      <c r="AA25" s="580"/>
      <c r="AB25" s="572">
        <f t="shared" si="4"/>
        <v>2</v>
      </c>
      <c r="AC25" s="535">
        <f t="shared" si="5"/>
        <v>30</v>
      </c>
      <c r="AD25" s="573">
        <f t="shared" si="6"/>
        <v>1</v>
      </c>
      <c r="AE25" s="535">
        <f t="shared" si="7"/>
        <v>15</v>
      </c>
      <c r="AF25" s="573">
        <f t="shared" si="8"/>
        <v>3</v>
      </c>
      <c r="AG25" s="574">
        <f t="shared" si="9"/>
        <v>3</v>
      </c>
      <c r="AH25" s="737"/>
    </row>
    <row r="26" spans="1:34" ht="15.75" customHeight="1">
      <c r="A26" s="700" t="s">
        <v>325</v>
      </c>
      <c r="B26" s="644" t="s">
        <v>23</v>
      </c>
      <c r="C26" s="702" t="s">
        <v>173</v>
      </c>
      <c r="D26" s="703"/>
      <c r="E26" s="577"/>
      <c r="F26" s="578"/>
      <c r="G26" s="577"/>
      <c r="H26" s="704"/>
      <c r="I26" s="575"/>
      <c r="J26" s="703"/>
      <c r="K26" s="577"/>
      <c r="L26" s="704"/>
      <c r="M26" s="577"/>
      <c r="N26" s="704"/>
      <c r="O26" s="575"/>
      <c r="P26" s="576">
        <v>1</v>
      </c>
      <c r="Q26" s="577">
        <v>15</v>
      </c>
      <c r="R26" s="579">
        <v>1</v>
      </c>
      <c r="S26" s="577">
        <v>15</v>
      </c>
      <c r="T26" s="579">
        <v>2</v>
      </c>
      <c r="U26" s="575" t="s">
        <v>18</v>
      </c>
      <c r="V26" s="576"/>
      <c r="W26" s="535"/>
      <c r="X26" s="579"/>
      <c r="Y26" s="577"/>
      <c r="Z26" s="570"/>
      <c r="AA26" s="580"/>
      <c r="AB26" s="572">
        <f t="shared" si="4"/>
        <v>1</v>
      </c>
      <c r="AC26" s="535">
        <f t="shared" si="5"/>
        <v>15</v>
      </c>
      <c r="AD26" s="573">
        <f t="shared" si="6"/>
        <v>1</v>
      </c>
      <c r="AE26" s="535">
        <f t="shared" si="7"/>
        <v>15</v>
      </c>
      <c r="AF26" s="573">
        <f t="shared" si="8"/>
        <v>2</v>
      </c>
      <c r="AG26" s="574">
        <f t="shared" si="9"/>
        <v>2</v>
      </c>
      <c r="AH26" s="737"/>
    </row>
    <row r="27" spans="1:34" ht="15.75" customHeight="1">
      <c r="A27" s="695" t="s">
        <v>326</v>
      </c>
      <c r="B27" s="475" t="s">
        <v>23</v>
      </c>
      <c r="C27" s="424" t="s">
        <v>177</v>
      </c>
      <c r="D27" s="413"/>
      <c r="E27" s="418"/>
      <c r="F27" s="411"/>
      <c r="G27" s="418"/>
      <c r="H27" s="410"/>
      <c r="I27" s="423"/>
      <c r="J27" s="413"/>
      <c r="K27" s="418"/>
      <c r="L27" s="410"/>
      <c r="M27" s="418"/>
      <c r="N27" s="410"/>
      <c r="O27" s="423"/>
      <c r="P27" s="415">
        <v>2</v>
      </c>
      <c r="Q27" s="418">
        <v>30</v>
      </c>
      <c r="R27" s="417">
        <v>2</v>
      </c>
      <c r="S27" s="418">
        <v>30</v>
      </c>
      <c r="T27" s="570">
        <v>6</v>
      </c>
      <c r="U27" s="626" t="s">
        <v>18</v>
      </c>
      <c r="V27" s="569"/>
      <c r="W27" s="535"/>
      <c r="X27" s="570"/>
      <c r="Y27" s="535"/>
      <c r="Z27" s="570"/>
      <c r="AA27" s="575"/>
      <c r="AB27" s="572">
        <f t="shared" si="4"/>
        <v>2</v>
      </c>
      <c r="AC27" s="535">
        <f t="shared" si="5"/>
        <v>30</v>
      </c>
      <c r="AD27" s="573">
        <f t="shared" si="6"/>
        <v>2</v>
      </c>
      <c r="AE27" s="535">
        <f t="shared" si="7"/>
        <v>30</v>
      </c>
      <c r="AF27" s="573">
        <f t="shared" si="8"/>
        <v>6</v>
      </c>
      <c r="AG27" s="574">
        <f t="shared" si="9"/>
        <v>4</v>
      </c>
      <c r="AH27" s="737"/>
    </row>
    <row r="28" spans="1:34" ht="15.75" customHeight="1">
      <c r="A28" s="551"/>
      <c r="B28" s="475" t="s">
        <v>22</v>
      </c>
      <c r="C28" s="564" t="s">
        <v>327</v>
      </c>
      <c r="D28" s="506"/>
      <c r="E28" s="507"/>
      <c r="F28" s="508"/>
      <c r="G28" s="507"/>
      <c r="H28" s="509"/>
      <c r="I28" s="510"/>
      <c r="J28" s="506"/>
      <c r="K28" s="507"/>
      <c r="L28" s="509"/>
      <c r="M28" s="507"/>
      <c r="N28" s="509"/>
      <c r="O28" s="510"/>
      <c r="P28" s="512">
        <v>1</v>
      </c>
      <c r="Q28" s="513">
        <v>15</v>
      </c>
      <c r="R28" s="514">
        <v>1</v>
      </c>
      <c r="S28" s="513">
        <v>15</v>
      </c>
      <c r="T28" s="514">
        <v>3</v>
      </c>
      <c r="U28" s="539" t="s">
        <v>18</v>
      </c>
      <c r="V28" s="512"/>
      <c r="W28" s="513"/>
      <c r="X28" s="514"/>
      <c r="Y28" s="513"/>
      <c r="Z28" s="514"/>
      <c r="AA28" s="515"/>
      <c r="AB28" s="516">
        <f t="shared" si="4"/>
        <v>1</v>
      </c>
      <c r="AC28" s="535">
        <f t="shared" si="5"/>
        <v>15</v>
      </c>
      <c r="AD28" s="573">
        <f t="shared" si="6"/>
        <v>1</v>
      </c>
      <c r="AE28" s="535">
        <f t="shared" si="7"/>
        <v>15</v>
      </c>
      <c r="AF28" s="573">
        <f t="shared" si="8"/>
        <v>3</v>
      </c>
      <c r="AG28" s="574">
        <f t="shared" si="9"/>
        <v>2</v>
      </c>
      <c r="AH28" s="735"/>
    </row>
    <row r="29" spans="1:34" s="705" customFormat="1" ht="18.75">
      <c r="A29" s="700" t="s">
        <v>328</v>
      </c>
      <c r="B29" s="475" t="s">
        <v>23</v>
      </c>
      <c r="C29" s="702" t="s">
        <v>174</v>
      </c>
      <c r="D29" s="703"/>
      <c r="E29" s="577"/>
      <c r="F29" s="578"/>
      <c r="G29" s="577"/>
      <c r="H29" s="704"/>
      <c r="I29" s="575"/>
      <c r="J29" s="703"/>
      <c r="K29" s="577"/>
      <c r="L29" s="704"/>
      <c r="M29" s="577"/>
      <c r="N29" s="704"/>
      <c r="O29" s="575"/>
      <c r="P29" s="576"/>
      <c r="Q29" s="577"/>
      <c r="R29" s="579"/>
      <c r="S29" s="577"/>
      <c r="T29" s="579"/>
      <c r="U29" s="575"/>
      <c r="V29" s="576">
        <v>2</v>
      </c>
      <c r="W29" s="535">
        <v>30</v>
      </c>
      <c r="X29" s="579">
        <v>2</v>
      </c>
      <c r="Y29" s="577">
        <v>30</v>
      </c>
      <c r="Z29" s="570">
        <v>4</v>
      </c>
      <c r="AA29" s="650" t="s">
        <v>407</v>
      </c>
      <c r="AB29" s="572">
        <f t="shared" si="4"/>
        <v>2</v>
      </c>
      <c r="AC29" s="535">
        <f t="shared" si="5"/>
        <v>30</v>
      </c>
      <c r="AD29" s="573">
        <f t="shared" si="6"/>
        <v>2</v>
      </c>
      <c r="AE29" s="535">
        <f t="shared" si="7"/>
        <v>30</v>
      </c>
      <c r="AF29" s="573">
        <f t="shared" si="8"/>
        <v>4</v>
      </c>
      <c r="AG29" s="574">
        <f t="shared" si="9"/>
        <v>4</v>
      </c>
      <c r="AH29" s="735"/>
    </row>
    <row r="30" spans="1:36" ht="15.75" customHeight="1">
      <c r="A30" s="696" t="s">
        <v>329</v>
      </c>
      <c r="B30" s="475" t="s">
        <v>23</v>
      </c>
      <c r="C30" s="424" t="s">
        <v>175</v>
      </c>
      <c r="D30" s="413"/>
      <c r="E30" s="418"/>
      <c r="F30" s="411"/>
      <c r="G30" s="418"/>
      <c r="H30" s="410"/>
      <c r="I30" s="423"/>
      <c r="J30" s="413"/>
      <c r="K30" s="418"/>
      <c r="L30" s="410"/>
      <c r="M30" s="418"/>
      <c r="N30" s="410"/>
      <c r="O30" s="423"/>
      <c r="P30" s="415"/>
      <c r="Q30" s="418"/>
      <c r="R30" s="417"/>
      <c r="S30" s="418"/>
      <c r="T30" s="570"/>
      <c r="U30" s="570"/>
      <c r="V30" s="569">
        <v>2</v>
      </c>
      <c r="W30" s="535">
        <v>30</v>
      </c>
      <c r="X30" s="570">
        <v>3</v>
      </c>
      <c r="Y30" s="535">
        <v>45</v>
      </c>
      <c r="Z30" s="570">
        <v>5</v>
      </c>
      <c r="AA30" s="575" t="s">
        <v>18</v>
      </c>
      <c r="AB30" s="572">
        <f t="shared" si="4"/>
        <v>2</v>
      </c>
      <c r="AC30" s="535">
        <f t="shared" si="5"/>
        <v>30</v>
      </c>
      <c r="AD30" s="573">
        <f t="shared" si="6"/>
        <v>3</v>
      </c>
      <c r="AE30" s="535">
        <f t="shared" si="7"/>
        <v>45</v>
      </c>
      <c r="AF30" s="573">
        <f t="shared" si="8"/>
        <v>5</v>
      </c>
      <c r="AG30" s="574">
        <f t="shared" si="9"/>
        <v>5</v>
      </c>
      <c r="AH30" s="804"/>
      <c r="AI30" s="705"/>
      <c r="AJ30" s="705"/>
    </row>
    <row r="31" spans="1:36" ht="15.75" customHeight="1">
      <c r="A31" s="696" t="s">
        <v>330</v>
      </c>
      <c r="B31" s="475" t="s">
        <v>23</v>
      </c>
      <c r="C31" s="424" t="s">
        <v>176</v>
      </c>
      <c r="D31" s="413"/>
      <c r="E31" s="418"/>
      <c r="F31" s="411"/>
      <c r="G31" s="418"/>
      <c r="H31" s="410"/>
      <c r="I31" s="423"/>
      <c r="J31" s="413"/>
      <c r="K31" s="418"/>
      <c r="L31" s="410"/>
      <c r="M31" s="418"/>
      <c r="N31" s="410"/>
      <c r="O31" s="423"/>
      <c r="P31" s="415"/>
      <c r="Q31" s="477"/>
      <c r="R31" s="417"/>
      <c r="S31" s="418"/>
      <c r="T31" s="570"/>
      <c r="U31" s="538"/>
      <c r="V31" s="569">
        <v>2</v>
      </c>
      <c r="W31" s="535">
        <v>30</v>
      </c>
      <c r="X31" s="570">
        <v>2</v>
      </c>
      <c r="Y31" s="535">
        <v>30</v>
      </c>
      <c r="Z31" s="570">
        <v>4</v>
      </c>
      <c r="AA31" s="570" t="s">
        <v>18</v>
      </c>
      <c r="AB31" s="572">
        <f t="shared" si="4"/>
        <v>2</v>
      </c>
      <c r="AC31" s="535">
        <f t="shared" si="5"/>
        <v>30</v>
      </c>
      <c r="AD31" s="573">
        <f t="shared" si="6"/>
        <v>2</v>
      </c>
      <c r="AE31" s="535">
        <f t="shared" si="7"/>
        <v>30</v>
      </c>
      <c r="AF31" s="573">
        <f t="shared" si="8"/>
        <v>4</v>
      </c>
      <c r="AG31" s="574">
        <f t="shared" si="9"/>
        <v>4</v>
      </c>
      <c r="AH31" s="738"/>
      <c r="AI31" s="705"/>
      <c r="AJ31" s="705"/>
    </row>
    <row r="32" spans="1:36" ht="15.75" customHeight="1">
      <c r="A32" s="697" t="s">
        <v>331</v>
      </c>
      <c r="B32" s="475" t="s">
        <v>23</v>
      </c>
      <c r="C32" s="424" t="s">
        <v>178</v>
      </c>
      <c r="D32" s="448"/>
      <c r="E32" s="445"/>
      <c r="F32" s="446"/>
      <c r="G32" s="445"/>
      <c r="H32" s="478"/>
      <c r="I32" s="443"/>
      <c r="J32" s="448"/>
      <c r="K32" s="445"/>
      <c r="L32" s="478"/>
      <c r="M32" s="445"/>
      <c r="N32" s="478"/>
      <c r="O32" s="443"/>
      <c r="P32" s="442"/>
      <c r="Q32" s="445"/>
      <c r="R32" s="457"/>
      <c r="S32" s="445"/>
      <c r="T32" s="579"/>
      <c r="U32" s="575"/>
      <c r="V32" s="576">
        <v>3</v>
      </c>
      <c r="W32" s="577">
        <v>45</v>
      </c>
      <c r="X32" s="579">
        <v>1</v>
      </c>
      <c r="Y32" s="577">
        <v>15</v>
      </c>
      <c r="Z32" s="579">
        <v>4</v>
      </c>
      <c r="AA32" s="650" t="s">
        <v>407</v>
      </c>
      <c r="AB32" s="590">
        <f aca="true" t="shared" si="10" ref="AB32:AD33">SUM(D32,J32,P32,V32)</f>
        <v>3</v>
      </c>
      <c r="AC32" s="577">
        <f t="shared" si="10"/>
        <v>45</v>
      </c>
      <c r="AD32" s="591">
        <f t="shared" si="10"/>
        <v>1</v>
      </c>
      <c r="AE32" s="577">
        <f>SUM(A32,G32,M32,S32,Y32)</f>
        <v>15</v>
      </c>
      <c r="AF32" s="591">
        <f>SUM(B32,H32,N32,T32,Z32)</f>
        <v>4</v>
      </c>
      <c r="AG32" s="592">
        <f>SUM(AB32,AD32)</f>
        <v>4</v>
      </c>
      <c r="AH32" s="804"/>
      <c r="AI32" s="705"/>
      <c r="AJ32" s="705"/>
    </row>
    <row r="33" spans="1:34" s="643" customFormat="1" ht="15.75" customHeight="1">
      <c r="A33" s="553" t="s">
        <v>514</v>
      </c>
      <c r="B33" s="475" t="s">
        <v>22</v>
      </c>
      <c r="C33" s="564" t="s">
        <v>513</v>
      </c>
      <c r="D33" s="506"/>
      <c r="E33" s="507"/>
      <c r="F33" s="508"/>
      <c r="G33" s="507"/>
      <c r="H33" s="509"/>
      <c r="I33" s="510"/>
      <c r="J33" s="506"/>
      <c r="K33" s="507"/>
      <c r="L33" s="509"/>
      <c r="M33" s="507"/>
      <c r="N33" s="509"/>
      <c r="O33" s="510"/>
      <c r="P33" s="512"/>
      <c r="Q33" s="513"/>
      <c r="R33" s="514"/>
      <c r="S33" s="513"/>
      <c r="T33" s="514"/>
      <c r="U33" s="539"/>
      <c r="V33" s="512">
        <v>1</v>
      </c>
      <c r="W33" s="513">
        <v>18</v>
      </c>
      <c r="X33" s="514">
        <v>1</v>
      </c>
      <c r="Y33" s="513">
        <v>12</v>
      </c>
      <c r="Z33" s="514">
        <v>3</v>
      </c>
      <c r="AA33" s="515" t="s">
        <v>488</v>
      </c>
      <c r="AB33" s="516">
        <f t="shared" si="10"/>
        <v>1</v>
      </c>
      <c r="AC33" s="645">
        <f t="shared" si="10"/>
        <v>18</v>
      </c>
      <c r="AD33" s="646">
        <f t="shared" si="10"/>
        <v>1</v>
      </c>
      <c r="AE33" s="645">
        <f>SUM(A33,G33,M33,S33,Y33)</f>
        <v>12</v>
      </c>
      <c r="AF33" s="646">
        <f>SUM(B33,H33,N33,T33,Z33)</f>
        <v>3</v>
      </c>
      <c r="AG33" s="647">
        <f>SUM(AB33,AD33)</f>
        <v>2</v>
      </c>
      <c r="AH33" s="130"/>
    </row>
    <row r="34" spans="1:34" ht="15.75" customHeight="1">
      <c r="A34" s="698"/>
      <c r="B34" s="481"/>
      <c r="C34" s="733" t="s">
        <v>427</v>
      </c>
      <c r="D34" s="1190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91"/>
      <c r="AC34" s="1191"/>
      <c r="AD34" s="1191"/>
      <c r="AE34" s="1191"/>
      <c r="AF34" s="1191"/>
      <c r="AG34" s="1192"/>
      <c r="AH34" s="737"/>
    </row>
    <row r="35" spans="1:34" ht="15.75" customHeight="1">
      <c r="A35" s="532" t="s">
        <v>336</v>
      </c>
      <c r="B35" s="475" t="s">
        <v>23</v>
      </c>
      <c r="C35" s="496" t="s">
        <v>179</v>
      </c>
      <c r="D35" s="413"/>
      <c r="E35" s="418"/>
      <c r="F35" s="411"/>
      <c r="G35" s="418"/>
      <c r="H35" s="410"/>
      <c r="I35" s="423"/>
      <c r="J35" s="413"/>
      <c r="K35" s="418"/>
      <c r="L35" s="410"/>
      <c r="M35" s="418"/>
      <c r="N35" s="410"/>
      <c r="O35" s="423"/>
      <c r="P35" s="415">
        <v>1</v>
      </c>
      <c r="Q35" s="418">
        <v>15</v>
      </c>
      <c r="R35" s="417">
        <v>1</v>
      </c>
      <c r="S35" s="418">
        <v>15</v>
      </c>
      <c r="T35" s="417">
        <v>2</v>
      </c>
      <c r="U35" s="417" t="s">
        <v>18</v>
      </c>
      <c r="V35" s="415"/>
      <c r="W35" s="418"/>
      <c r="X35" s="417"/>
      <c r="Y35" s="418"/>
      <c r="Z35" s="417"/>
      <c r="AA35" s="461"/>
      <c r="AB35" s="421">
        <f>SUM(D35,J35,P35,V35)</f>
        <v>1</v>
      </c>
      <c r="AC35" s="418">
        <f>SUM(E35,K35,Q35,W35)</f>
        <v>15</v>
      </c>
      <c r="AD35" s="420">
        <f>SUM(F35,L35,R35,X35)</f>
        <v>1</v>
      </c>
      <c r="AE35" s="418">
        <f>SUM(A35,G35,M35,S35,Y35)</f>
        <v>15</v>
      </c>
      <c r="AF35" s="420">
        <f>SUM(B35,H35,N35,T35,Z35)</f>
        <v>2</v>
      </c>
      <c r="AG35" s="419">
        <f>SUM(AB35,AD35)</f>
        <v>2</v>
      </c>
      <c r="AH35" s="737"/>
    </row>
    <row r="36" spans="1:34" s="705" customFormat="1" ht="15.75" customHeight="1">
      <c r="A36" s="553" t="s">
        <v>337</v>
      </c>
      <c r="B36" s="475" t="s">
        <v>23</v>
      </c>
      <c r="C36" s="568" t="s">
        <v>180</v>
      </c>
      <c r="D36" s="534"/>
      <c r="E36" s="535"/>
      <c r="F36" s="536"/>
      <c r="G36" s="535"/>
      <c r="H36" s="537"/>
      <c r="I36" s="538"/>
      <c r="J36" s="534"/>
      <c r="K36" s="535"/>
      <c r="L36" s="537"/>
      <c r="M36" s="535"/>
      <c r="N36" s="537"/>
      <c r="O36" s="538"/>
      <c r="P36" s="569">
        <v>2</v>
      </c>
      <c r="Q36" s="535">
        <v>30</v>
      </c>
      <c r="R36" s="570">
        <v>3</v>
      </c>
      <c r="S36" s="535">
        <v>45</v>
      </c>
      <c r="T36" s="570">
        <v>5</v>
      </c>
      <c r="U36" s="778" t="s">
        <v>18</v>
      </c>
      <c r="V36" s="569"/>
      <c r="W36" s="535"/>
      <c r="X36" s="570"/>
      <c r="Y36" s="535"/>
      <c r="Z36" s="570"/>
      <c r="AA36" s="649" t="s">
        <v>415</v>
      </c>
      <c r="AB36" s="572">
        <f aca="true" t="shared" si="11" ref="AB36:AD45">SUM(D36,J36,P36,V36)</f>
        <v>2</v>
      </c>
      <c r="AC36" s="535">
        <f t="shared" si="11"/>
        <v>30</v>
      </c>
      <c r="AD36" s="573">
        <f t="shared" si="11"/>
        <v>3</v>
      </c>
      <c r="AE36" s="535">
        <f aca="true" t="shared" si="12" ref="AE36:AF45">SUM(A36,G36,M36,S36,Y36)</f>
        <v>45</v>
      </c>
      <c r="AF36" s="573">
        <f t="shared" si="12"/>
        <v>5</v>
      </c>
      <c r="AG36" s="574">
        <f aca="true" t="shared" si="13" ref="AG36:AG41">SUM(AB36,AD36)</f>
        <v>5</v>
      </c>
      <c r="AH36" s="738"/>
    </row>
    <row r="37" spans="1:34" ht="15.75" customHeight="1">
      <c r="A37" s="532" t="s">
        <v>338</v>
      </c>
      <c r="B37" s="475" t="s">
        <v>23</v>
      </c>
      <c r="C37" s="496" t="s">
        <v>181</v>
      </c>
      <c r="D37" s="413"/>
      <c r="E37" s="418"/>
      <c r="F37" s="411"/>
      <c r="G37" s="418"/>
      <c r="H37" s="410"/>
      <c r="I37" s="423"/>
      <c r="J37" s="413"/>
      <c r="K37" s="418"/>
      <c r="L37" s="410"/>
      <c r="M37" s="418"/>
      <c r="N37" s="410"/>
      <c r="O37" s="423"/>
      <c r="P37" s="415">
        <v>1</v>
      </c>
      <c r="Q37" s="418">
        <v>15</v>
      </c>
      <c r="R37" s="417">
        <v>1</v>
      </c>
      <c r="S37" s="418">
        <v>15</v>
      </c>
      <c r="T37" s="417">
        <v>2</v>
      </c>
      <c r="U37" s="443" t="s">
        <v>18</v>
      </c>
      <c r="V37" s="415"/>
      <c r="W37" s="418"/>
      <c r="X37" s="417"/>
      <c r="Y37" s="418"/>
      <c r="Z37" s="417"/>
      <c r="AA37" s="461"/>
      <c r="AB37" s="421">
        <f t="shared" si="11"/>
        <v>1</v>
      </c>
      <c r="AC37" s="418">
        <f t="shared" si="11"/>
        <v>15</v>
      </c>
      <c r="AD37" s="420">
        <f t="shared" si="11"/>
        <v>1</v>
      </c>
      <c r="AE37" s="418">
        <f t="shared" si="12"/>
        <v>15</v>
      </c>
      <c r="AF37" s="420">
        <f t="shared" si="12"/>
        <v>2</v>
      </c>
      <c r="AG37" s="419">
        <f t="shared" si="13"/>
        <v>2</v>
      </c>
      <c r="AH37" s="737"/>
    </row>
    <row r="38" spans="1:34" ht="15.75" customHeight="1">
      <c r="A38" s="532" t="s">
        <v>339</v>
      </c>
      <c r="B38" s="475" t="s">
        <v>23</v>
      </c>
      <c r="C38" s="497" t="s">
        <v>182</v>
      </c>
      <c r="D38" s="413"/>
      <c r="E38" s="418"/>
      <c r="F38" s="411"/>
      <c r="G38" s="418"/>
      <c r="H38" s="410"/>
      <c r="I38" s="423"/>
      <c r="J38" s="413"/>
      <c r="K38" s="418"/>
      <c r="L38" s="410"/>
      <c r="M38" s="418"/>
      <c r="N38" s="410"/>
      <c r="O38" s="423"/>
      <c r="P38" s="415">
        <v>1</v>
      </c>
      <c r="Q38" s="418">
        <v>15</v>
      </c>
      <c r="R38" s="417">
        <v>1</v>
      </c>
      <c r="S38" s="418">
        <v>15</v>
      </c>
      <c r="T38" s="417">
        <v>2</v>
      </c>
      <c r="U38" s="417" t="s">
        <v>18</v>
      </c>
      <c r="V38" s="415"/>
      <c r="W38" s="418"/>
      <c r="X38" s="417"/>
      <c r="Y38" s="418"/>
      <c r="Z38" s="417"/>
      <c r="AA38" s="461"/>
      <c r="AB38" s="421">
        <f t="shared" si="11"/>
        <v>1</v>
      </c>
      <c r="AC38" s="418">
        <f t="shared" si="11"/>
        <v>15</v>
      </c>
      <c r="AD38" s="420">
        <f t="shared" si="11"/>
        <v>1</v>
      </c>
      <c r="AE38" s="418">
        <f t="shared" si="12"/>
        <v>15</v>
      </c>
      <c r="AF38" s="420">
        <f t="shared" si="12"/>
        <v>2</v>
      </c>
      <c r="AG38" s="419">
        <f t="shared" si="13"/>
        <v>2</v>
      </c>
      <c r="AH38" s="737"/>
    </row>
    <row r="39" spans="1:34" ht="15.75" customHeight="1">
      <c r="A39" s="553" t="s">
        <v>340</v>
      </c>
      <c r="B39" s="475" t="s">
        <v>23</v>
      </c>
      <c r="C39" s="581" t="s">
        <v>183</v>
      </c>
      <c r="D39" s="703"/>
      <c r="E39" s="577"/>
      <c r="F39" s="578"/>
      <c r="G39" s="577"/>
      <c r="H39" s="704"/>
      <c r="I39" s="575"/>
      <c r="J39" s="703"/>
      <c r="K39" s="577"/>
      <c r="L39" s="704"/>
      <c r="M39" s="577"/>
      <c r="N39" s="704"/>
      <c r="O39" s="575"/>
      <c r="P39" s="576">
        <v>1</v>
      </c>
      <c r="Q39" s="577">
        <v>15</v>
      </c>
      <c r="R39" s="579">
        <v>1</v>
      </c>
      <c r="S39" s="577">
        <v>15</v>
      </c>
      <c r="T39" s="579">
        <v>2</v>
      </c>
      <c r="U39" s="706" t="s">
        <v>17</v>
      </c>
      <c r="V39" s="576"/>
      <c r="W39" s="535"/>
      <c r="X39" s="579"/>
      <c r="Y39" s="577"/>
      <c r="Z39" s="570"/>
      <c r="AA39" s="580"/>
      <c r="AB39" s="572">
        <f t="shared" si="11"/>
        <v>1</v>
      </c>
      <c r="AC39" s="535">
        <f t="shared" si="11"/>
        <v>15</v>
      </c>
      <c r="AD39" s="573">
        <f t="shared" si="11"/>
        <v>1</v>
      </c>
      <c r="AE39" s="535">
        <f t="shared" si="12"/>
        <v>15</v>
      </c>
      <c r="AF39" s="573">
        <f t="shared" si="12"/>
        <v>2</v>
      </c>
      <c r="AG39" s="574">
        <f t="shared" si="13"/>
        <v>2</v>
      </c>
      <c r="AH39" s="737"/>
    </row>
    <row r="40" spans="1:34" ht="15.75" customHeight="1">
      <c r="A40" s="553" t="s">
        <v>341</v>
      </c>
      <c r="B40" s="475" t="s">
        <v>23</v>
      </c>
      <c r="C40" s="581" t="s">
        <v>184</v>
      </c>
      <c r="D40" s="703"/>
      <c r="E40" s="577"/>
      <c r="F40" s="578"/>
      <c r="G40" s="577"/>
      <c r="H40" s="704"/>
      <c r="I40" s="575"/>
      <c r="J40" s="703"/>
      <c r="K40" s="577"/>
      <c r="L40" s="704"/>
      <c r="M40" s="577"/>
      <c r="N40" s="704"/>
      <c r="O40" s="575"/>
      <c r="P40" s="576">
        <v>1</v>
      </c>
      <c r="Q40" s="577">
        <v>15</v>
      </c>
      <c r="R40" s="579">
        <v>1</v>
      </c>
      <c r="S40" s="577">
        <v>15</v>
      </c>
      <c r="T40" s="579">
        <v>2</v>
      </c>
      <c r="U40" s="627" t="s">
        <v>17</v>
      </c>
      <c r="V40" s="576"/>
      <c r="W40" s="535"/>
      <c r="X40" s="579"/>
      <c r="Y40" s="577"/>
      <c r="Z40" s="570"/>
      <c r="AA40" s="650" t="s">
        <v>415</v>
      </c>
      <c r="AB40" s="572">
        <f t="shared" si="11"/>
        <v>1</v>
      </c>
      <c r="AC40" s="535">
        <f t="shared" si="11"/>
        <v>15</v>
      </c>
      <c r="AD40" s="573">
        <f t="shared" si="11"/>
        <v>1</v>
      </c>
      <c r="AE40" s="535">
        <f t="shared" si="12"/>
        <v>15</v>
      </c>
      <c r="AF40" s="573">
        <f t="shared" si="12"/>
        <v>2</v>
      </c>
      <c r="AG40" s="574">
        <f t="shared" si="13"/>
        <v>2</v>
      </c>
      <c r="AH40" s="737"/>
    </row>
    <row r="41" spans="1:34" ht="15.75" customHeight="1">
      <c r="A41" s="532" t="s">
        <v>342</v>
      </c>
      <c r="B41" s="475" t="s">
        <v>23</v>
      </c>
      <c r="C41" s="497" t="s">
        <v>185</v>
      </c>
      <c r="D41" s="448"/>
      <c r="E41" s="445"/>
      <c r="F41" s="446"/>
      <c r="G41" s="445"/>
      <c r="H41" s="478"/>
      <c r="I41" s="443"/>
      <c r="J41" s="448"/>
      <c r="K41" s="445"/>
      <c r="L41" s="478"/>
      <c r="M41" s="445"/>
      <c r="N41" s="478"/>
      <c r="O41" s="443"/>
      <c r="P41" s="442">
        <v>2</v>
      </c>
      <c r="Q41" s="445">
        <v>30</v>
      </c>
      <c r="R41" s="457">
        <v>0</v>
      </c>
      <c r="S41" s="445">
        <v>0</v>
      </c>
      <c r="T41" s="457">
        <v>2</v>
      </c>
      <c r="U41" s="443" t="s">
        <v>18</v>
      </c>
      <c r="V41" s="442"/>
      <c r="W41" s="418"/>
      <c r="X41" s="457"/>
      <c r="Y41" s="445"/>
      <c r="Z41" s="417"/>
      <c r="AA41" s="462"/>
      <c r="AB41" s="421">
        <f t="shared" si="11"/>
        <v>2</v>
      </c>
      <c r="AC41" s="418">
        <f t="shared" si="11"/>
        <v>30</v>
      </c>
      <c r="AD41" s="420">
        <f t="shared" si="11"/>
        <v>0</v>
      </c>
      <c r="AE41" s="418">
        <f t="shared" si="12"/>
        <v>0</v>
      </c>
      <c r="AF41" s="420">
        <f t="shared" si="12"/>
        <v>2</v>
      </c>
      <c r="AG41" s="419">
        <f t="shared" si="13"/>
        <v>2</v>
      </c>
      <c r="AH41" s="737"/>
    </row>
    <row r="42" spans="1:34" ht="15.75" customHeight="1">
      <c r="A42" s="553" t="s">
        <v>343</v>
      </c>
      <c r="B42" s="475" t="s">
        <v>23</v>
      </c>
      <c r="C42" s="581" t="s">
        <v>189</v>
      </c>
      <c r="D42" s="534"/>
      <c r="E42" s="535"/>
      <c r="F42" s="536"/>
      <c r="G42" s="535"/>
      <c r="H42" s="537"/>
      <c r="I42" s="538"/>
      <c r="J42" s="534"/>
      <c r="K42" s="535"/>
      <c r="L42" s="537"/>
      <c r="M42" s="535"/>
      <c r="N42" s="537"/>
      <c r="O42" s="538"/>
      <c r="P42" s="569">
        <v>1</v>
      </c>
      <c r="Q42" s="535">
        <v>15</v>
      </c>
      <c r="R42" s="570">
        <v>1</v>
      </c>
      <c r="S42" s="535">
        <v>15</v>
      </c>
      <c r="T42" s="570">
        <v>3</v>
      </c>
      <c r="U42" s="626" t="s">
        <v>18</v>
      </c>
      <c r="V42" s="569"/>
      <c r="W42" s="535"/>
      <c r="X42" s="570"/>
      <c r="Y42" s="535"/>
      <c r="Z42" s="570"/>
      <c r="AA42" s="650" t="s">
        <v>415</v>
      </c>
      <c r="AB42" s="572">
        <f t="shared" si="11"/>
        <v>1</v>
      </c>
      <c r="AC42" s="535">
        <f t="shared" si="11"/>
        <v>15</v>
      </c>
      <c r="AD42" s="573">
        <f t="shared" si="11"/>
        <v>1</v>
      </c>
      <c r="AE42" s="535">
        <f t="shared" si="12"/>
        <v>15</v>
      </c>
      <c r="AF42" s="573">
        <f t="shared" si="12"/>
        <v>3</v>
      </c>
      <c r="AG42" s="574">
        <f aca="true" t="shared" si="14" ref="AG42:AG54">SUM(AB42,AD42)</f>
        <v>2</v>
      </c>
      <c r="AH42" s="737"/>
    </row>
    <row r="43" spans="1:34" ht="15.75" customHeight="1">
      <c r="A43" s="532" t="s">
        <v>344</v>
      </c>
      <c r="B43" s="475" t="s">
        <v>23</v>
      </c>
      <c r="C43" s="497" t="s">
        <v>190</v>
      </c>
      <c r="D43" s="413"/>
      <c r="E43" s="418"/>
      <c r="F43" s="411"/>
      <c r="G43" s="418"/>
      <c r="H43" s="410"/>
      <c r="I43" s="423"/>
      <c r="J43" s="413"/>
      <c r="K43" s="418"/>
      <c r="L43" s="410"/>
      <c r="M43" s="418"/>
      <c r="N43" s="410"/>
      <c r="O43" s="423"/>
      <c r="P43" s="415">
        <v>1</v>
      </c>
      <c r="Q43" s="418">
        <v>15</v>
      </c>
      <c r="R43" s="417">
        <v>1</v>
      </c>
      <c r="S43" s="418">
        <v>15</v>
      </c>
      <c r="T43" s="417">
        <v>3</v>
      </c>
      <c r="U43" s="423" t="s">
        <v>18</v>
      </c>
      <c r="V43" s="415"/>
      <c r="W43" s="418"/>
      <c r="X43" s="417"/>
      <c r="Y43" s="418"/>
      <c r="Z43" s="417"/>
      <c r="AA43" s="462"/>
      <c r="AB43" s="421">
        <f t="shared" si="11"/>
        <v>1</v>
      </c>
      <c r="AC43" s="418">
        <f t="shared" si="11"/>
        <v>15</v>
      </c>
      <c r="AD43" s="420">
        <f t="shared" si="11"/>
        <v>1</v>
      </c>
      <c r="AE43" s="418">
        <f t="shared" si="12"/>
        <v>15</v>
      </c>
      <c r="AF43" s="420">
        <f t="shared" si="12"/>
        <v>3</v>
      </c>
      <c r="AG43" s="419">
        <f t="shared" si="14"/>
        <v>2</v>
      </c>
      <c r="AH43" s="737"/>
    </row>
    <row r="44" spans="1:34" ht="15.75" customHeight="1">
      <c r="A44" s="532" t="s">
        <v>345</v>
      </c>
      <c r="B44" s="475" t="s">
        <v>23</v>
      </c>
      <c r="C44" s="497" t="s">
        <v>191</v>
      </c>
      <c r="D44" s="413"/>
      <c r="E44" s="418"/>
      <c r="F44" s="411"/>
      <c r="G44" s="418"/>
      <c r="H44" s="410"/>
      <c r="I44" s="423"/>
      <c r="J44" s="413"/>
      <c r="K44" s="418"/>
      <c r="L44" s="410"/>
      <c r="M44" s="418"/>
      <c r="N44" s="410"/>
      <c r="O44" s="423"/>
      <c r="P44" s="415">
        <v>2</v>
      </c>
      <c r="Q44" s="418">
        <v>30</v>
      </c>
      <c r="R44" s="417">
        <v>0</v>
      </c>
      <c r="S44" s="418">
        <v>0</v>
      </c>
      <c r="T44" s="417">
        <v>2</v>
      </c>
      <c r="U44" s="423" t="s">
        <v>18</v>
      </c>
      <c r="V44" s="415"/>
      <c r="W44" s="418"/>
      <c r="X44" s="417"/>
      <c r="Y44" s="418"/>
      <c r="Z44" s="417"/>
      <c r="AA44" s="462"/>
      <c r="AB44" s="421">
        <f t="shared" si="11"/>
        <v>2</v>
      </c>
      <c r="AC44" s="418">
        <f t="shared" si="11"/>
        <v>30</v>
      </c>
      <c r="AD44" s="420">
        <f t="shared" si="11"/>
        <v>0</v>
      </c>
      <c r="AE44" s="418">
        <f t="shared" si="12"/>
        <v>0</v>
      </c>
      <c r="AF44" s="420">
        <f t="shared" si="12"/>
        <v>2</v>
      </c>
      <c r="AG44" s="419">
        <f t="shared" si="14"/>
        <v>2</v>
      </c>
      <c r="AH44" s="737"/>
    </row>
    <row r="45" spans="1:34" ht="15.75" customHeight="1">
      <c r="A45" s="551" t="s">
        <v>346</v>
      </c>
      <c r="B45" s="475" t="s">
        <v>23</v>
      </c>
      <c r="C45" s="581" t="s">
        <v>186</v>
      </c>
      <c r="D45" s="534"/>
      <c r="E45" s="535"/>
      <c r="F45" s="536"/>
      <c r="G45" s="535"/>
      <c r="H45" s="537"/>
      <c r="I45" s="538"/>
      <c r="J45" s="534"/>
      <c r="K45" s="535"/>
      <c r="L45" s="537"/>
      <c r="M45" s="535"/>
      <c r="N45" s="537"/>
      <c r="O45" s="538"/>
      <c r="P45" s="569">
        <v>1</v>
      </c>
      <c r="Q45" s="535">
        <v>15</v>
      </c>
      <c r="R45" s="570">
        <v>1</v>
      </c>
      <c r="S45" s="535">
        <v>15</v>
      </c>
      <c r="T45" s="570">
        <v>2</v>
      </c>
      <c r="U45" s="575" t="s">
        <v>18</v>
      </c>
      <c r="V45" s="569"/>
      <c r="W45" s="535"/>
      <c r="X45" s="570"/>
      <c r="Y45" s="535"/>
      <c r="Z45" s="570"/>
      <c r="AA45" s="575"/>
      <c r="AB45" s="572">
        <f t="shared" si="11"/>
        <v>1</v>
      </c>
      <c r="AC45" s="535">
        <f t="shared" si="11"/>
        <v>15</v>
      </c>
      <c r="AD45" s="573">
        <f t="shared" si="11"/>
        <v>1</v>
      </c>
      <c r="AE45" s="535">
        <f t="shared" si="12"/>
        <v>15</v>
      </c>
      <c r="AF45" s="573">
        <f t="shared" si="12"/>
        <v>2</v>
      </c>
      <c r="AG45" s="574">
        <f t="shared" si="14"/>
        <v>2</v>
      </c>
      <c r="AH45" s="737"/>
    </row>
    <row r="46" spans="1:34" ht="15.75" customHeight="1">
      <c r="A46" s="553" t="s">
        <v>423</v>
      </c>
      <c r="B46" s="475" t="s">
        <v>22</v>
      </c>
      <c r="C46" s="564" t="s">
        <v>424</v>
      </c>
      <c r="D46" s="506"/>
      <c r="E46" s="507"/>
      <c r="F46" s="508"/>
      <c r="G46" s="507"/>
      <c r="H46" s="509"/>
      <c r="I46" s="510"/>
      <c r="J46" s="506"/>
      <c r="K46" s="507"/>
      <c r="L46" s="509"/>
      <c r="M46" s="507"/>
      <c r="N46" s="509"/>
      <c r="O46" s="510"/>
      <c r="P46" s="512">
        <v>1</v>
      </c>
      <c r="Q46" s="513">
        <v>15</v>
      </c>
      <c r="R46" s="514">
        <v>1</v>
      </c>
      <c r="S46" s="513">
        <v>15</v>
      </c>
      <c r="T46" s="514">
        <v>3</v>
      </c>
      <c r="U46" s="539" t="s">
        <v>18</v>
      </c>
      <c r="V46" s="512"/>
      <c r="W46" s="513"/>
      <c r="X46" s="514"/>
      <c r="Y46" s="513"/>
      <c r="Z46" s="514"/>
      <c r="AA46" s="515"/>
      <c r="AB46" s="516">
        <f aca="true" t="shared" si="15" ref="AB46:AD50">SUM(D46,J46,P46,V46)</f>
        <v>1</v>
      </c>
      <c r="AC46" s="535">
        <f t="shared" si="15"/>
        <v>15</v>
      </c>
      <c r="AD46" s="573">
        <f t="shared" si="15"/>
        <v>1</v>
      </c>
      <c r="AE46" s="535">
        <f aca="true" t="shared" si="16" ref="AE46:AF50">SUM(A46,G46,M46,S46,Y46)</f>
        <v>15</v>
      </c>
      <c r="AF46" s="573">
        <f t="shared" si="16"/>
        <v>3</v>
      </c>
      <c r="AG46" s="574">
        <f t="shared" si="14"/>
        <v>2</v>
      </c>
      <c r="AH46" s="746"/>
    </row>
    <row r="47" spans="1:34" ht="15.75" customHeight="1">
      <c r="A47" s="522" t="s">
        <v>347</v>
      </c>
      <c r="B47" s="475" t="s">
        <v>23</v>
      </c>
      <c r="C47" s="497" t="s">
        <v>187</v>
      </c>
      <c r="D47" s="534"/>
      <c r="E47" s="535"/>
      <c r="F47" s="536"/>
      <c r="G47" s="535"/>
      <c r="H47" s="537"/>
      <c r="I47" s="538"/>
      <c r="J47" s="534"/>
      <c r="K47" s="535"/>
      <c r="L47" s="537"/>
      <c r="M47" s="535"/>
      <c r="N47" s="537"/>
      <c r="O47" s="538"/>
      <c r="P47" s="415"/>
      <c r="Q47" s="477"/>
      <c r="R47" s="417"/>
      <c r="S47" s="418"/>
      <c r="T47" s="417"/>
      <c r="U47" s="423"/>
      <c r="V47" s="415">
        <v>1</v>
      </c>
      <c r="W47" s="418">
        <v>15</v>
      </c>
      <c r="X47" s="417">
        <v>2</v>
      </c>
      <c r="Y47" s="418">
        <v>30</v>
      </c>
      <c r="Z47" s="417">
        <v>5</v>
      </c>
      <c r="AA47" s="417" t="s">
        <v>18</v>
      </c>
      <c r="AB47" s="421">
        <f t="shared" si="15"/>
        <v>1</v>
      </c>
      <c r="AC47" s="418">
        <f t="shared" si="15"/>
        <v>15</v>
      </c>
      <c r="AD47" s="420">
        <f t="shared" si="15"/>
        <v>2</v>
      </c>
      <c r="AE47" s="418">
        <f t="shared" si="16"/>
        <v>30</v>
      </c>
      <c r="AF47" s="420">
        <f t="shared" si="16"/>
        <v>5</v>
      </c>
      <c r="AG47" s="419">
        <f t="shared" si="14"/>
        <v>3</v>
      </c>
      <c r="AH47" s="747"/>
    </row>
    <row r="48" spans="1:34" ht="15.75" customHeight="1">
      <c r="A48" s="524" t="s">
        <v>348</v>
      </c>
      <c r="B48" s="475" t="s">
        <v>23</v>
      </c>
      <c r="C48" s="497" t="s">
        <v>188</v>
      </c>
      <c r="D48" s="413"/>
      <c r="E48" s="418"/>
      <c r="F48" s="411"/>
      <c r="G48" s="418"/>
      <c r="H48" s="410"/>
      <c r="I48" s="423"/>
      <c r="J48" s="413"/>
      <c r="K48" s="418"/>
      <c r="L48" s="410"/>
      <c r="M48" s="418"/>
      <c r="N48" s="410"/>
      <c r="O48" s="423"/>
      <c r="P48" s="415"/>
      <c r="Q48" s="418"/>
      <c r="R48" s="417"/>
      <c r="S48" s="418"/>
      <c r="T48" s="417"/>
      <c r="U48" s="423"/>
      <c r="V48" s="415">
        <v>3</v>
      </c>
      <c r="W48" s="418">
        <v>45</v>
      </c>
      <c r="X48" s="417">
        <v>2</v>
      </c>
      <c r="Y48" s="418">
        <v>30</v>
      </c>
      <c r="Z48" s="417">
        <v>5</v>
      </c>
      <c r="AA48" s="652" t="s">
        <v>407</v>
      </c>
      <c r="AB48" s="421">
        <f t="shared" si="15"/>
        <v>3</v>
      </c>
      <c r="AC48" s="418">
        <f t="shared" si="15"/>
        <v>45</v>
      </c>
      <c r="AD48" s="420">
        <f t="shared" si="15"/>
        <v>2</v>
      </c>
      <c r="AE48" s="418">
        <f t="shared" si="16"/>
        <v>30</v>
      </c>
      <c r="AF48" s="420">
        <f t="shared" si="16"/>
        <v>5</v>
      </c>
      <c r="AG48" s="419">
        <f t="shared" si="14"/>
        <v>5</v>
      </c>
      <c r="AH48" s="476"/>
    </row>
    <row r="49" spans="1:34" ht="15.75" customHeight="1">
      <c r="A49" s="524" t="s">
        <v>349</v>
      </c>
      <c r="B49" s="475" t="s">
        <v>23</v>
      </c>
      <c r="C49" s="707" t="s">
        <v>428</v>
      </c>
      <c r="D49" s="413"/>
      <c r="E49" s="418"/>
      <c r="F49" s="411"/>
      <c r="G49" s="418"/>
      <c r="H49" s="410"/>
      <c r="I49" s="423"/>
      <c r="J49" s="413"/>
      <c r="K49" s="418"/>
      <c r="L49" s="410"/>
      <c r="M49" s="418"/>
      <c r="N49" s="410"/>
      <c r="O49" s="423"/>
      <c r="P49" s="415"/>
      <c r="Q49" s="418"/>
      <c r="R49" s="417"/>
      <c r="S49" s="418"/>
      <c r="T49" s="417"/>
      <c r="U49" s="423"/>
      <c r="V49" s="415">
        <v>2</v>
      </c>
      <c r="W49" s="418">
        <v>30</v>
      </c>
      <c r="X49" s="417">
        <v>2</v>
      </c>
      <c r="Y49" s="418">
        <v>30</v>
      </c>
      <c r="Z49" s="417">
        <v>4</v>
      </c>
      <c r="AA49" s="462" t="s">
        <v>60</v>
      </c>
      <c r="AB49" s="421">
        <f t="shared" si="15"/>
        <v>2</v>
      </c>
      <c r="AC49" s="418">
        <f t="shared" si="15"/>
        <v>30</v>
      </c>
      <c r="AD49" s="420">
        <f t="shared" si="15"/>
        <v>2</v>
      </c>
      <c r="AE49" s="418">
        <f t="shared" si="16"/>
        <v>30</v>
      </c>
      <c r="AF49" s="420">
        <f t="shared" si="16"/>
        <v>4</v>
      </c>
      <c r="AG49" s="419">
        <f t="shared" si="14"/>
        <v>4</v>
      </c>
      <c r="AH49" s="476"/>
    </row>
    <row r="50" spans="1:34" ht="15.75" customHeight="1">
      <c r="A50" s="524" t="s">
        <v>350</v>
      </c>
      <c r="B50" s="475" t="s">
        <v>23</v>
      </c>
      <c r="C50" s="497" t="s">
        <v>192</v>
      </c>
      <c r="D50" s="413"/>
      <c r="E50" s="418"/>
      <c r="F50" s="411"/>
      <c r="G50" s="418"/>
      <c r="H50" s="410"/>
      <c r="I50" s="423"/>
      <c r="J50" s="413"/>
      <c r="K50" s="418"/>
      <c r="L50" s="410"/>
      <c r="M50" s="418"/>
      <c r="N50" s="410"/>
      <c r="O50" s="423"/>
      <c r="P50" s="415"/>
      <c r="Q50" s="418"/>
      <c r="R50" s="417"/>
      <c r="S50" s="418"/>
      <c r="T50" s="417"/>
      <c r="U50" s="423"/>
      <c r="V50" s="415">
        <v>3</v>
      </c>
      <c r="W50" s="418">
        <v>45</v>
      </c>
      <c r="X50" s="417">
        <v>1</v>
      </c>
      <c r="Y50" s="418">
        <v>15</v>
      </c>
      <c r="Z50" s="417">
        <v>3</v>
      </c>
      <c r="AA50" s="653" t="s">
        <v>407</v>
      </c>
      <c r="AB50" s="421">
        <f t="shared" si="15"/>
        <v>3</v>
      </c>
      <c r="AC50" s="418">
        <f t="shared" si="15"/>
        <v>45</v>
      </c>
      <c r="AD50" s="420">
        <f t="shared" si="15"/>
        <v>1</v>
      </c>
      <c r="AE50" s="418">
        <f t="shared" si="16"/>
        <v>15</v>
      </c>
      <c r="AF50" s="420">
        <f t="shared" si="16"/>
        <v>3</v>
      </c>
      <c r="AG50" s="419">
        <f t="shared" si="14"/>
        <v>4</v>
      </c>
      <c r="AH50" s="476"/>
    </row>
    <row r="51" spans="1:34" ht="15.75" customHeight="1">
      <c r="A51" s="551"/>
      <c r="B51" s="475" t="s">
        <v>22</v>
      </c>
      <c r="C51" s="547" t="s">
        <v>327</v>
      </c>
      <c r="D51" s="506"/>
      <c r="E51" s="507"/>
      <c r="F51" s="508"/>
      <c r="G51" s="507"/>
      <c r="H51" s="509"/>
      <c r="I51" s="510"/>
      <c r="J51" s="506"/>
      <c r="K51" s="507"/>
      <c r="L51" s="509"/>
      <c r="M51" s="507"/>
      <c r="N51" s="509"/>
      <c r="O51" s="510"/>
      <c r="P51" s="506"/>
      <c r="Q51" s="507"/>
      <c r="R51" s="509"/>
      <c r="S51" s="507"/>
      <c r="T51" s="509"/>
      <c r="U51" s="510"/>
      <c r="V51" s="512">
        <v>1</v>
      </c>
      <c r="W51" s="513">
        <v>15</v>
      </c>
      <c r="X51" s="514">
        <v>1</v>
      </c>
      <c r="Y51" s="513">
        <v>15</v>
      </c>
      <c r="Z51" s="514">
        <v>3</v>
      </c>
      <c r="AA51" s="539" t="s">
        <v>18</v>
      </c>
      <c r="AB51" s="572">
        <f aca="true" t="shared" si="17" ref="AB51:AD53">SUM(D51,J51,P51,V51)</f>
        <v>1</v>
      </c>
      <c r="AC51" s="535">
        <f t="shared" si="17"/>
        <v>15</v>
      </c>
      <c r="AD51" s="573">
        <f t="shared" si="17"/>
        <v>1</v>
      </c>
      <c r="AE51" s="535">
        <f aca="true" t="shared" si="18" ref="AE51:AF53">SUM(A51,G51,M51,S51,Y51)</f>
        <v>15</v>
      </c>
      <c r="AF51" s="573">
        <f t="shared" si="18"/>
        <v>3</v>
      </c>
      <c r="AG51" s="574">
        <f t="shared" si="14"/>
        <v>2</v>
      </c>
      <c r="AH51" s="476"/>
    </row>
    <row r="52" spans="1:34" ht="15.75" customHeight="1">
      <c r="A52" s="524" t="s">
        <v>380</v>
      </c>
      <c r="B52" s="312" t="s">
        <v>23</v>
      </c>
      <c r="C52" s="565" t="s">
        <v>383</v>
      </c>
      <c r="D52" s="506"/>
      <c r="E52" s="507"/>
      <c r="F52" s="508"/>
      <c r="G52" s="507"/>
      <c r="H52" s="509"/>
      <c r="I52" s="510"/>
      <c r="J52" s="506"/>
      <c r="K52" s="507"/>
      <c r="L52" s="509"/>
      <c r="M52" s="507"/>
      <c r="N52" s="509"/>
      <c r="O52" s="510"/>
      <c r="P52" s="506"/>
      <c r="Q52" s="507"/>
      <c r="R52" s="509"/>
      <c r="S52" s="507"/>
      <c r="T52" s="509"/>
      <c r="U52" s="510"/>
      <c r="V52" s="512">
        <v>0</v>
      </c>
      <c r="W52" s="513">
        <v>0</v>
      </c>
      <c r="X52" s="514"/>
      <c r="Y52" s="513">
        <f>IF(X52*15=0,"",X52*15)</f>
      </c>
      <c r="Z52" s="514">
        <v>0</v>
      </c>
      <c r="AA52" s="515" t="s">
        <v>58</v>
      </c>
      <c r="AB52" s="516">
        <f t="shared" si="17"/>
        <v>0</v>
      </c>
      <c r="AC52" s="513">
        <f t="shared" si="17"/>
        <v>0</v>
      </c>
      <c r="AD52" s="517">
        <f t="shared" si="17"/>
        <v>0</v>
      </c>
      <c r="AE52" s="513">
        <f t="shared" si="18"/>
        <v>0</v>
      </c>
      <c r="AF52" s="517">
        <f t="shared" si="18"/>
        <v>0</v>
      </c>
      <c r="AG52" s="521">
        <f t="shared" si="14"/>
        <v>0</v>
      </c>
      <c r="AH52" s="476"/>
    </row>
    <row r="53" spans="1:33" ht="15.75" customHeight="1" thickBot="1">
      <c r="A53" s="524" t="s">
        <v>381</v>
      </c>
      <c r="B53" s="312" t="s">
        <v>23</v>
      </c>
      <c r="C53" s="567" t="s">
        <v>382</v>
      </c>
      <c r="D53" s="506"/>
      <c r="E53" s="507"/>
      <c r="F53" s="508"/>
      <c r="G53" s="507"/>
      <c r="H53" s="509"/>
      <c r="I53" s="510"/>
      <c r="J53" s="506"/>
      <c r="K53" s="507"/>
      <c r="L53" s="509"/>
      <c r="M53" s="507"/>
      <c r="N53" s="509"/>
      <c r="O53" s="510"/>
      <c r="P53" s="506"/>
      <c r="Q53" s="507"/>
      <c r="R53" s="509"/>
      <c r="S53" s="507"/>
      <c r="T53" s="509"/>
      <c r="U53" s="510"/>
      <c r="V53" s="512">
        <v>2</v>
      </c>
      <c r="W53" s="513">
        <v>30</v>
      </c>
      <c r="X53" s="514"/>
      <c r="Y53" s="513">
        <f>IF(X53*15=0,"",X53*15)</f>
      </c>
      <c r="Z53" s="514">
        <v>10</v>
      </c>
      <c r="AA53" s="515" t="s">
        <v>488</v>
      </c>
      <c r="AB53" s="516">
        <f t="shared" si="17"/>
        <v>2</v>
      </c>
      <c r="AC53" s="513">
        <f t="shared" si="17"/>
        <v>30</v>
      </c>
      <c r="AD53" s="517">
        <f t="shared" si="17"/>
        <v>0</v>
      </c>
      <c r="AE53" s="513">
        <f t="shared" si="18"/>
        <v>0</v>
      </c>
      <c r="AF53" s="517">
        <f t="shared" si="18"/>
        <v>10</v>
      </c>
      <c r="AG53" s="521">
        <f t="shared" si="14"/>
        <v>2</v>
      </c>
    </row>
    <row r="54" spans="1:33" ht="15.75" customHeight="1" thickBot="1">
      <c r="A54" s="605"/>
      <c r="B54" s="474"/>
      <c r="C54" s="473" t="s">
        <v>54</v>
      </c>
      <c r="D54" s="439">
        <f>SUM(D21:D53)</f>
        <v>0</v>
      </c>
      <c r="E54" s="430">
        <f>SUM(E21:E53)</f>
        <v>0</v>
      </c>
      <c r="F54" s="430">
        <f>SUM(F21:F53)</f>
        <v>0</v>
      </c>
      <c r="G54" s="430">
        <f>SUM(G21:G53)</f>
        <v>0</v>
      </c>
      <c r="H54" s="471">
        <f>SUM(H21:H53)</f>
        <v>0</v>
      </c>
      <c r="I54" s="433">
        <f>SUM(D54,F54)</f>
        <v>0</v>
      </c>
      <c r="J54" s="439">
        <f>SUM(J21:J53)</f>
        <v>0</v>
      </c>
      <c r="K54" s="430">
        <f>SUM(K21:K53)</f>
        <v>0</v>
      </c>
      <c r="L54" s="430">
        <f>SUM(L21:L53)</f>
        <v>0</v>
      </c>
      <c r="M54" s="471">
        <f>SUM(M21:M53)</f>
        <v>0</v>
      </c>
      <c r="N54" s="439">
        <f>SUM(N21:N53)</f>
        <v>0</v>
      </c>
      <c r="O54" s="470">
        <f>SUM(J54,L54)</f>
        <v>0</v>
      </c>
      <c r="P54" s="439">
        <f>SUM(P35:P53)</f>
        <v>15</v>
      </c>
      <c r="Q54" s="430">
        <f>SUM(Q35:Q53)</f>
        <v>225</v>
      </c>
      <c r="R54" s="430">
        <f>SUM(R35:R53)</f>
        <v>12</v>
      </c>
      <c r="S54" s="430">
        <f>SUM(S35:S53)</f>
        <v>180</v>
      </c>
      <c r="T54" s="430">
        <f>SUM(T35:T53)</f>
        <v>30</v>
      </c>
      <c r="U54" s="470">
        <f>SUM(P54,R54)</f>
        <v>27</v>
      </c>
      <c r="V54" s="472">
        <f>SUM(V35:V53)</f>
        <v>12</v>
      </c>
      <c r="W54" s="430">
        <f>SUM(W35:W53)</f>
        <v>180</v>
      </c>
      <c r="X54" s="430">
        <f>SUM(X35:X53)</f>
        <v>8</v>
      </c>
      <c r="Y54" s="430">
        <f>SUM(Y35:Y53)</f>
        <v>120</v>
      </c>
      <c r="Z54" s="471">
        <f>SUM(Z35:Z53)</f>
        <v>30</v>
      </c>
      <c r="AA54" s="470">
        <f>SUM(V54,X54)</f>
        <v>20</v>
      </c>
      <c r="AB54" s="439">
        <f>SUM(AB35:AB53)</f>
        <v>27</v>
      </c>
      <c r="AC54" s="430">
        <f>SUM(AC35:AC53)</f>
        <v>405</v>
      </c>
      <c r="AD54" s="430">
        <f>SUM(AD35:AD53)</f>
        <v>20</v>
      </c>
      <c r="AE54" s="430">
        <f>SUM(AE35:AE53)</f>
        <v>300</v>
      </c>
      <c r="AF54" s="430">
        <f>SUM(AF35:AF53)</f>
        <v>60</v>
      </c>
      <c r="AG54" s="608">
        <f t="shared" si="14"/>
        <v>47</v>
      </c>
    </row>
    <row r="55" spans="1:33" s="352" customFormat="1" ht="15.75" customHeight="1" thickBot="1">
      <c r="A55" s="609"/>
      <c r="B55" s="469"/>
      <c r="C55" s="468" t="s">
        <v>65</v>
      </c>
      <c r="D55" s="466">
        <f aca="true" t="shared" si="19" ref="D55:I55">SUM(D10,D19,D54)</f>
        <v>0</v>
      </c>
      <c r="E55" s="466">
        <f t="shared" si="19"/>
        <v>0</v>
      </c>
      <c r="F55" s="466">
        <f t="shared" si="19"/>
        <v>0</v>
      </c>
      <c r="G55" s="466">
        <f t="shared" si="19"/>
        <v>0</v>
      </c>
      <c r="H55" s="466">
        <f t="shared" si="19"/>
        <v>0</v>
      </c>
      <c r="I55" s="467">
        <f t="shared" si="19"/>
        <v>0</v>
      </c>
      <c r="J55" s="466">
        <f>SUM(J54+J19)</f>
        <v>11</v>
      </c>
      <c r="K55" s="466">
        <f>SUM(K54+K19)</f>
        <v>168</v>
      </c>
      <c r="L55" s="466">
        <f>SUM(L54+L19)</f>
        <v>9</v>
      </c>
      <c r="M55" s="466">
        <f>SUM(M54+M19)</f>
        <v>132</v>
      </c>
      <c r="N55" s="466">
        <f>SUM(N54+N19)</f>
        <v>30</v>
      </c>
      <c r="O55" s="466">
        <f>SUM(O10,O19,O54)</f>
        <v>20</v>
      </c>
      <c r="P55" s="466">
        <f>SUM(P54+P19)</f>
        <v>15</v>
      </c>
      <c r="Q55" s="466">
        <f aca="true" t="shared" si="20" ref="Q55:AG55">SUM(Q10,Q19,Q54)</f>
        <v>225</v>
      </c>
      <c r="R55" s="466">
        <f t="shared" si="20"/>
        <v>12</v>
      </c>
      <c r="S55" s="466">
        <f t="shared" si="20"/>
        <v>180</v>
      </c>
      <c r="T55" s="466">
        <f t="shared" si="20"/>
        <v>30</v>
      </c>
      <c r="U55" s="466">
        <f t="shared" si="20"/>
        <v>27</v>
      </c>
      <c r="V55" s="466">
        <f t="shared" si="20"/>
        <v>12</v>
      </c>
      <c r="W55" s="466">
        <f t="shared" si="20"/>
        <v>180</v>
      </c>
      <c r="X55" s="466">
        <f t="shared" si="20"/>
        <v>8</v>
      </c>
      <c r="Y55" s="466">
        <f t="shared" si="20"/>
        <v>120</v>
      </c>
      <c r="Z55" s="466">
        <f t="shared" si="20"/>
        <v>30</v>
      </c>
      <c r="AA55" s="466">
        <f t="shared" si="20"/>
        <v>20</v>
      </c>
      <c r="AB55" s="466">
        <f t="shared" si="20"/>
        <v>38</v>
      </c>
      <c r="AC55" s="466">
        <f t="shared" si="20"/>
        <v>573</v>
      </c>
      <c r="AD55" s="466">
        <f t="shared" si="20"/>
        <v>29</v>
      </c>
      <c r="AE55" s="466">
        <f t="shared" si="20"/>
        <v>432</v>
      </c>
      <c r="AF55" s="466">
        <f t="shared" si="20"/>
        <v>90</v>
      </c>
      <c r="AG55" s="465">
        <f t="shared" si="20"/>
        <v>67</v>
      </c>
    </row>
    <row r="56" spans="1:33" ht="15.75" customHeight="1">
      <c r="A56" s="610" t="s">
        <v>55</v>
      </c>
      <c r="B56" s="464"/>
      <c r="C56" s="463" t="s">
        <v>25</v>
      </c>
      <c r="D56" s="1160"/>
      <c r="E56" s="1161"/>
      <c r="F56" s="1161"/>
      <c r="G56" s="1161"/>
      <c r="H56" s="1161"/>
      <c r="I56" s="1161"/>
      <c r="J56" s="1161"/>
      <c r="K56" s="1161"/>
      <c r="L56" s="1161"/>
      <c r="M56" s="1161"/>
      <c r="N56" s="1161"/>
      <c r="O56" s="1161"/>
      <c r="P56" s="1161"/>
      <c r="Q56" s="1161"/>
      <c r="R56" s="1161"/>
      <c r="S56" s="1161"/>
      <c r="T56" s="1161"/>
      <c r="U56" s="1161"/>
      <c r="V56" s="1161"/>
      <c r="W56" s="1161"/>
      <c r="X56" s="1161"/>
      <c r="Y56" s="1161"/>
      <c r="Z56" s="1161"/>
      <c r="AA56" s="1161"/>
      <c r="AB56" s="1161"/>
      <c r="AC56" s="1161"/>
      <c r="AD56" s="1161"/>
      <c r="AE56" s="1161"/>
      <c r="AF56" s="1161"/>
      <c r="AG56" s="1162"/>
    </row>
    <row r="57" spans="1:33" ht="15.75" customHeight="1">
      <c r="A57" s="611" t="s">
        <v>122</v>
      </c>
      <c r="B57" s="453" t="s">
        <v>206</v>
      </c>
      <c r="C57" s="526" t="s">
        <v>275</v>
      </c>
      <c r="D57" s="460"/>
      <c r="E57" s="459"/>
      <c r="F57" s="458"/>
      <c r="G57" s="455"/>
      <c r="H57" s="454"/>
      <c r="I57" s="456"/>
      <c r="J57" s="1251"/>
      <c r="K57" s="1252"/>
      <c r="L57" s="1253"/>
      <c r="M57" s="645">
        <v>20</v>
      </c>
      <c r="N57" s="1254"/>
      <c r="O57" s="1255" t="s">
        <v>301</v>
      </c>
      <c r="P57" s="1251"/>
      <c r="Q57" s="1252"/>
      <c r="R57" s="1256"/>
      <c r="S57" s="1252"/>
      <c r="T57" s="706"/>
      <c r="U57" s="1257"/>
      <c r="V57" s="1251"/>
      <c r="W57" s="1252"/>
      <c r="X57" s="1256"/>
      <c r="Y57" s="1252"/>
      <c r="Z57" s="1256"/>
      <c r="AA57" s="1258"/>
      <c r="AB57" s="1243">
        <f aca="true" t="shared" si="21" ref="AB57:AB67">SUM(D57,J57,P57,V57)</f>
        <v>0</v>
      </c>
      <c r="AC57" s="645">
        <f aca="true" t="shared" si="22" ref="AC57:AC67">SUM(E57,K57,Q57,W57)</f>
        <v>0</v>
      </c>
      <c r="AD57" s="646">
        <f aca="true" t="shared" si="23" ref="AD57:AD67">SUM(F57,L57,R57,X57)</f>
        <v>0</v>
      </c>
      <c r="AE57" s="645">
        <f aca="true" t="shared" si="24" ref="AE57:AE67">SUM(A57,G57,M57,S57,Y57)</f>
        <v>20</v>
      </c>
      <c r="AF57" s="646">
        <f aca="true" t="shared" si="25" ref="AF57:AF67">SUM(B57,H57,N57,T57,Z57)</f>
        <v>0</v>
      </c>
      <c r="AG57" s="647">
        <f aca="true" t="shared" si="26" ref="AG57:AG68">SUM(AB57,AD57)</f>
        <v>0</v>
      </c>
    </row>
    <row r="58" spans="1:33" ht="15.75" customHeight="1">
      <c r="A58" s="779" t="s">
        <v>449</v>
      </c>
      <c r="B58" s="453" t="s">
        <v>207</v>
      </c>
      <c r="C58" s="526" t="s">
        <v>276</v>
      </c>
      <c r="D58" s="460"/>
      <c r="E58" s="459"/>
      <c r="F58" s="458"/>
      <c r="G58" s="455"/>
      <c r="H58" s="454"/>
      <c r="I58" s="456"/>
      <c r="J58" s="1251"/>
      <c r="K58" s="1252"/>
      <c r="L58" s="706"/>
      <c r="M58" s="645">
        <v>20</v>
      </c>
      <c r="N58" s="1259"/>
      <c r="O58" s="1255" t="s">
        <v>302</v>
      </c>
      <c r="P58" s="1251"/>
      <c r="Q58" s="1252"/>
      <c r="R58" s="1256"/>
      <c r="S58" s="1252"/>
      <c r="T58" s="1256"/>
      <c r="U58" s="1257"/>
      <c r="V58" s="1251"/>
      <c r="W58" s="1252"/>
      <c r="X58" s="1256"/>
      <c r="Y58" s="1252"/>
      <c r="Z58" s="1256"/>
      <c r="AA58" s="1260"/>
      <c r="AB58" s="1243">
        <f t="shared" si="21"/>
        <v>0</v>
      </c>
      <c r="AC58" s="645">
        <f t="shared" si="22"/>
        <v>0</v>
      </c>
      <c r="AD58" s="646">
        <f t="shared" si="23"/>
        <v>0</v>
      </c>
      <c r="AE58" s="645">
        <f t="shared" si="24"/>
        <v>20</v>
      </c>
      <c r="AF58" s="646">
        <f t="shared" si="25"/>
        <v>0</v>
      </c>
      <c r="AG58" s="647">
        <f t="shared" si="26"/>
        <v>0</v>
      </c>
    </row>
    <row r="59" spans="1:33" ht="15.75" customHeight="1">
      <c r="A59" s="611" t="s">
        <v>264</v>
      </c>
      <c r="B59" s="453" t="s">
        <v>59</v>
      </c>
      <c r="C59" s="527" t="s">
        <v>265</v>
      </c>
      <c r="D59" s="413"/>
      <c r="E59" s="452"/>
      <c r="F59" s="411"/>
      <c r="G59" s="418"/>
      <c r="H59" s="451"/>
      <c r="I59" s="423"/>
      <c r="J59" s="1244">
        <v>3</v>
      </c>
      <c r="K59" s="645">
        <v>45</v>
      </c>
      <c r="L59" s="1245"/>
      <c r="M59" s="645"/>
      <c r="N59" s="1246"/>
      <c r="O59" s="626" t="s">
        <v>18</v>
      </c>
      <c r="P59" s="1244"/>
      <c r="Q59" s="645"/>
      <c r="R59" s="1245"/>
      <c r="S59" s="645"/>
      <c r="T59" s="1246"/>
      <c r="U59" s="626"/>
      <c r="V59" s="1244"/>
      <c r="W59" s="645"/>
      <c r="X59" s="1245"/>
      <c r="Y59" s="645"/>
      <c r="Z59" s="1246"/>
      <c r="AA59" s="649"/>
      <c r="AB59" s="1243">
        <f t="shared" si="21"/>
        <v>3</v>
      </c>
      <c r="AC59" s="645">
        <f t="shared" si="22"/>
        <v>45</v>
      </c>
      <c r="AD59" s="646">
        <f t="shared" si="23"/>
        <v>0</v>
      </c>
      <c r="AE59" s="645">
        <f t="shared" si="24"/>
        <v>0</v>
      </c>
      <c r="AF59" s="646">
        <f t="shared" si="25"/>
        <v>0</v>
      </c>
      <c r="AG59" s="647">
        <f t="shared" si="26"/>
        <v>3</v>
      </c>
    </row>
    <row r="60" spans="1:33" ht="15.75" customHeight="1">
      <c r="A60" s="611" t="s">
        <v>121</v>
      </c>
      <c r="B60" s="453" t="s">
        <v>208</v>
      </c>
      <c r="C60" s="526" t="s">
        <v>273</v>
      </c>
      <c r="D60" s="413"/>
      <c r="E60" s="452"/>
      <c r="F60" s="411"/>
      <c r="G60" s="418"/>
      <c r="H60" s="417"/>
      <c r="I60" s="423"/>
      <c r="J60" s="1244"/>
      <c r="K60" s="645"/>
      <c r="L60" s="1253"/>
      <c r="M60" s="1248"/>
      <c r="N60" s="1253"/>
      <c r="O60" s="650"/>
      <c r="P60" s="1244"/>
      <c r="Q60" s="645"/>
      <c r="R60" s="706"/>
      <c r="S60" s="645">
        <v>20</v>
      </c>
      <c r="T60" s="1253"/>
      <c r="U60" s="1255" t="s">
        <v>303</v>
      </c>
      <c r="V60" s="1244"/>
      <c r="W60" s="645"/>
      <c r="X60" s="706"/>
      <c r="Y60" s="645"/>
      <c r="Z60" s="706"/>
      <c r="AA60" s="649"/>
      <c r="AB60" s="1243">
        <f t="shared" si="21"/>
        <v>0</v>
      </c>
      <c r="AC60" s="645">
        <f t="shared" si="22"/>
        <v>0</v>
      </c>
      <c r="AD60" s="646">
        <f t="shared" si="23"/>
        <v>0</v>
      </c>
      <c r="AE60" s="645">
        <f t="shared" si="24"/>
        <v>20</v>
      </c>
      <c r="AF60" s="646">
        <f t="shared" si="25"/>
        <v>0</v>
      </c>
      <c r="AG60" s="647">
        <f t="shared" si="26"/>
        <v>0</v>
      </c>
    </row>
    <row r="61" spans="1:33" ht="15.75" customHeight="1">
      <c r="A61" s="611" t="s">
        <v>266</v>
      </c>
      <c r="B61" s="453" t="s">
        <v>59</v>
      </c>
      <c r="C61" s="527" t="s">
        <v>267</v>
      </c>
      <c r="D61" s="413"/>
      <c r="E61" s="452"/>
      <c r="F61" s="411"/>
      <c r="G61" s="418"/>
      <c r="H61" s="451"/>
      <c r="I61" s="423"/>
      <c r="J61" s="1244"/>
      <c r="K61" s="645"/>
      <c r="L61" s="1245"/>
      <c r="M61" s="645"/>
      <c r="N61" s="1246"/>
      <c r="O61" s="626"/>
      <c r="P61" s="1244">
        <v>3</v>
      </c>
      <c r="Q61" s="645">
        <v>45</v>
      </c>
      <c r="R61" s="1245"/>
      <c r="S61" s="645"/>
      <c r="T61" s="1246"/>
      <c r="U61" s="626" t="s">
        <v>18</v>
      </c>
      <c r="V61" s="1244"/>
      <c r="W61" s="645"/>
      <c r="X61" s="1245"/>
      <c r="Y61" s="645"/>
      <c r="Z61" s="1246"/>
      <c r="AA61" s="649"/>
      <c r="AB61" s="1243">
        <f t="shared" si="21"/>
        <v>3</v>
      </c>
      <c r="AC61" s="645">
        <f t="shared" si="22"/>
        <v>45</v>
      </c>
      <c r="AD61" s="646">
        <f t="shared" si="23"/>
        <v>0</v>
      </c>
      <c r="AE61" s="645">
        <f t="shared" si="24"/>
        <v>0</v>
      </c>
      <c r="AF61" s="646">
        <f t="shared" si="25"/>
        <v>0</v>
      </c>
      <c r="AG61" s="647">
        <f t="shared" si="26"/>
        <v>3</v>
      </c>
    </row>
    <row r="62" spans="1:33" ht="15.75" customHeight="1">
      <c r="A62" s="524" t="s">
        <v>376</v>
      </c>
      <c r="B62" s="453" t="s">
        <v>209</v>
      </c>
      <c r="C62" s="526" t="s">
        <v>274</v>
      </c>
      <c r="D62" s="460"/>
      <c r="E62" s="459"/>
      <c r="F62" s="458"/>
      <c r="G62" s="455"/>
      <c r="H62" s="454"/>
      <c r="I62" s="456"/>
      <c r="J62" s="1251"/>
      <c r="K62" s="1252"/>
      <c r="L62" s="1253"/>
      <c r="M62" s="645"/>
      <c r="N62" s="1253"/>
      <c r="O62" s="645"/>
      <c r="P62" s="1251"/>
      <c r="Q62" s="1252"/>
      <c r="R62" s="1256"/>
      <c r="S62" s="1252"/>
      <c r="T62" s="1256"/>
      <c r="U62" s="1257"/>
      <c r="V62" s="1251"/>
      <c r="W62" s="1252"/>
      <c r="X62" s="1256"/>
      <c r="Y62" s="1252">
        <v>20</v>
      </c>
      <c r="Z62" s="1256"/>
      <c r="AA62" s="1261" t="s">
        <v>304</v>
      </c>
      <c r="AB62" s="1243">
        <f t="shared" si="21"/>
        <v>0</v>
      </c>
      <c r="AC62" s="645">
        <f t="shared" si="22"/>
        <v>0</v>
      </c>
      <c r="AD62" s="646">
        <f t="shared" si="23"/>
        <v>0</v>
      </c>
      <c r="AE62" s="645">
        <f t="shared" si="24"/>
        <v>20</v>
      </c>
      <c r="AF62" s="646">
        <f t="shared" si="25"/>
        <v>0</v>
      </c>
      <c r="AG62" s="647">
        <f t="shared" si="26"/>
        <v>0</v>
      </c>
    </row>
    <row r="63" spans="1:33" ht="15.75" customHeight="1">
      <c r="A63" s="611" t="s">
        <v>268</v>
      </c>
      <c r="B63" s="453" t="s">
        <v>59</v>
      </c>
      <c r="C63" s="527" t="s">
        <v>269</v>
      </c>
      <c r="D63" s="413"/>
      <c r="E63" s="452"/>
      <c r="F63" s="411"/>
      <c r="G63" s="418"/>
      <c r="H63" s="451"/>
      <c r="I63" s="423"/>
      <c r="J63" s="1244"/>
      <c r="K63" s="645"/>
      <c r="L63" s="1245"/>
      <c r="M63" s="645"/>
      <c r="N63" s="1246"/>
      <c r="O63" s="626"/>
      <c r="P63" s="1244"/>
      <c r="Q63" s="645"/>
      <c r="R63" s="1245"/>
      <c r="S63" s="645"/>
      <c r="T63" s="1246"/>
      <c r="U63" s="626"/>
      <c r="V63" s="1244">
        <v>2</v>
      </c>
      <c r="W63" s="645">
        <v>30</v>
      </c>
      <c r="X63" s="1245"/>
      <c r="Y63" s="645"/>
      <c r="Z63" s="1246"/>
      <c r="AA63" s="649" t="s">
        <v>18</v>
      </c>
      <c r="AB63" s="1243">
        <f aca="true" t="shared" si="27" ref="AB63:AD64">SUM(D63,J63,P63,V63)</f>
        <v>2</v>
      </c>
      <c r="AC63" s="645">
        <f t="shared" si="27"/>
        <v>30</v>
      </c>
      <c r="AD63" s="646">
        <f t="shared" si="27"/>
        <v>0</v>
      </c>
      <c r="AE63" s="645">
        <f>SUM(A63,G63,M63,S63,Y63)</f>
        <v>0</v>
      </c>
      <c r="AF63" s="646">
        <f>SUM(B63,H63,N63,T63,Z63)</f>
        <v>0</v>
      </c>
      <c r="AG63" s="647">
        <f>SUM(AB63,AD63)</f>
        <v>2</v>
      </c>
    </row>
    <row r="64" spans="1:33" ht="15.75" customHeight="1">
      <c r="A64" s="524" t="s">
        <v>567</v>
      </c>
      <c r="B64" s="312" t="s">
        <v>59</v>
      </c>
      <c r="C64" s="133" t="s">
        <v>570</v>
      </c>
      <c r="D64" s="413"/>
      <c r="E64" s="452"/>
      <c r="F64" s="411"/>
      <c r="G64" s="418"/>
      <c r="H64" s="451"/>
      <c r="I64" s="423"/>
      <c r="J64" s="1244"/>
      <c r="K64" s="645"/>
      <c r="L64" s="1245"/>
      <c r="M64" s="645">
        <v>20</v>
      </c>
      <c r="N64" s="1246"/>
      <c r="O64" s="626" t="s">
        <v>571</v>
      </c>
      <c r="P64" s="1244"/>
      <c r="Q64" s="645"/>
      <c r="R64" s="1245"/>
      <c r="S64" s="645"/>
      <c r="T64" s="1246"/>
      <c r="U64" s="626"/>
      <c r="V64" s="1244"/>
      <c r="W64" s="645"/>
      <c r="X64" s="1245"/>
      <c r="Y64" s="645"/>
      <c r="Z64" s="1246"/>
      <c r="AA64" s="649"/>
      <c r="AB64" s="1243">
        <f t="shared" si="27"/>
        <v>0</v>
      </c>
      <c r="AC64" s="645">
        <f t="shared" si="27"/>
        <v>0</v>
      </c>
      <c r="AD64" s="646">
        <f t="shared" si="27"/>
        <v>0</v>
      </c>
      <c r="AE64" s="645">
        <f>SUM(A64,G64,M64,S64,Y64)</f>
        <v>20</v>
      </c>
      <c r="AF64" s="646">
        <f>SUM(B64,H64,N64,T64,Z64)</f>
        <v>0</v>
      </c>
      <c r="AG64" s="647">
        <f>SUM(AB64,AD64)</f>
        <v>0</v>
      </c>
    </row>
    <row r="65" spans="1:34" ht="15.75" customHeight="1">
      <c r="A65" s="795" t="s">
        <v>559</v>
      </c>
      <c r="B65" s="775" t="s">
        <v>59</v>
      </c>
      <c r="C65" s="547" t="s">
        <v>558</v>
      </c>
      <c r="D65" s="534"/>
      <c r="E65" s="780"/>
      <c r="F65" s="536"/>
      <c r="G65" s="535"/>
      <c r="H65" s="781"/>
      <c r="I65" s="538"/>
      <c r="J65" s="1244"/>
      <c r="K65" s="645"/>
      <c r="L65" s="1245"/>
      <c r="M65" s="645"/>
      <c r="N65" s="1246"/>
      <c r="O65" s="626"/>
      <c r="P65" s="1244"/>
      <c r="Q65" s="645"/>
      <c r="R65" s="1245"/>
      <c r="S65" s="645">
        <v>20</v>
      </c>
      <c r="T65" s="1246"/>
      <c r="U65" s="626" t="s">
        <v>571</v>
      </c>
      <c r="V65" s="1244"/>
      <c r="W65" s="645"/>
      <c r="X65" s="1245"/>
      <c r="Y65" s="645"/>
      <c r="Z65" s="1246"/>
      <c r="AA65" s="649"/>
      <c r="AB65" s="1243">
        <f t="shared" si="21"/>
        <v>0</v>
      </c>
      <c r="AC65" s="645">
        <f t="shared" si="22"/>
        <v>0</v>
      </c>
      <c r="AD65" s="646">
        <f t="shared" si="23"/>
        <v>0</v>
      </c>
      <c r="AE65" s="645">
        <f t="shared" si="24"/>
        <v>20</v>
      </c>
      <c r="AF65" s="646">
        <f t="shared" si="25"/>
        <v>0</v>
      </c>
      <c r="AG65" s="647">
        <f t="shared" si="26"/>
        <v>0</v>
      </c>
      <c r="AH65" s="740"/>
    </row>
    <row r="66" spans="1:34" ht="15.75" customHeight="1">
      <c r="A66" s="524" t="s">
        <v>568</v>
      </c>
      <c r="B66" s="312" t="s">
        <v>59</v>
      </c>
      <c r="C66" s="133" t="s">
        <v>569</v>
      </c>
      <c r="D66" s="703"/>
      <c r="E66" s="817"/>
      <c r="F66" s="578"/>
      <c r="G66" s="577"/>
      <c r="H66" s="818"/>
      <c r="I66" s="575"/>
      <c r="J66" s="1247"/>
      <c r="K66" s="1248"/>
      <c r="L66" s="1249"/>
      <c r="M66" s="1248"/>
      <c r="N66" s="1250"/>
      <c r="O66" s="627"/>
      <c r="P66" s="1247"/>
      <c r="Q66" s="1248"/>
      <c r="R66" s="1249"/>
      <c r="S66" s="1248"/>
      <c r="T66" s="1250"/>
      <c r="U66" s="627"/>
      <c r="V66" s="1247"/>
      <c r="W66" s="1248"/>
      <c r="X66" s="1249"/>
      <c r="Y66" s="1248">
        <v>20</v>
      </c>
      <c r="Z66" s="1250"/>
      <c r="AA66" s="650" t="s">
        <v>571</v>
      </c>
      <c r="AB66" s="1243">
        <f>SUM(D66,J66,P66,V66)</f>
        <v>0</v>
      </c>
      <c r="AC66" s="645">
        <f>SUM(E66,K66,Q66,W66)</f>
        <v>0</v>
      </c>
      <c r="AD66" s="646">
        <f>SUM(F66,L66,R66,X66)</f>
        <v>0</v>
      </c>
      <c r="AE66" s="645">
        <f>SUM(A66,G66,M66,S66,Y66)</f>
        <v>20</v>
      </c>
      <c r="AF66" s="646">
        <f>SUM(B66,H66,N66,T66,Z66)</f>
        <v>0</v>
      </c>
      <c r="AG66" s="647">
        <f>SUM(AB66,AD66)</f>
        <v>0</v>
      </c>
      <c r="AH66" s="740"/>
    </row>
    <row r="67" spans="1:33" ht="15.75" customHeight="1" thickBot="1">
      <c r="A67" s="612" t="s">
        <v>112</v>
      </c>
      <c r="B67" s="450" t="s">
        <v>23</v>
      </c>
      <c r="C67" s="449" t="s">
        <v>398</v>
      </c>
      <c r="D67" s="448"/>
      <c r="E67" s="447"/>
      <c r="F67" s="446"/>
      <c r="G67" s="445"/>
      <c r="H67" s="444"/>
      <c r="I67" s="443"/>
      <c r="J67" s="442"/>
      <c r="K67" s="445"/>
      <c r="L67" s="593"/>
      <c r="M67" s="445"/>
      <c r="N67" s="444"/>
      <c r="O67" s="443"/>
      <c r="P67" s="442"/>
      <c r="Q67" s="445"/>
      <c r="R67" s="593"/>
      <c r="S67" s="445"/>
      <c r="T67" s="444"/>
      <c r="U67" s="443"/>
      <c r="V67" s="442"/>
      <c r="W67" s="445"/>
      <c r="X67" s="593"/>
      <c r="Y67" s="445"/>
      <c r="Z67" s="444"/>
      <c r="AA67" s="462" t="s">
        <v>58</v>
      </c>
      <c r="AB67" s="572">
        <f t="shared" si="21"/>
        <v>0</v>
      </c>
      <c r="AC67" s="418">
        <f t="shared" si="22"/>
        <v>0</v>
      </c>
      <c r="AD67" s="420">
        <f t="shared" si="23"/>
        <v>0</v>
      </c>
      <c r="AE67" s="418">
        <f t="shared" si="24"/>
        <v>0</v>
      </c>
      <c r="AF67" s="420">
        <f t="shared" si="25"/>
        <v>0</v>
      </c>
      <c r="AG67" s="419">
        <f t="shared" si="26"/>
        <v>0</v>
      </c>
    </row>
    <row r="68" spans="1:33" ht="15.75" customHeight="1" thickBot="1">
      <c r="A68" s="613"/>
      <c r="B68" s="441"/>
      <c r="C68" s="440" t="s">
        <v>56</v>
      </c>
      <c r="D68" s="439">
        <f>SUM(D57:D67)</f>
        <v>0</v>
      </c>
      <c r="E68" s="471">
        <f>SUM(E57:E67)</f>
        <v>0</v>
      </c>
      <c r="F68" s="439">
        <f>SUM(F57:F67)</f>
        <v>0</v>
      </c>
      <c r="G68" s="435">
        <f>SUM(G57:G67)</f>
        <v>0</v>
      </c>
      <c r="H68" s="434" t="s">
        <v>26</v>
      </c>
      <c r="I68" s="437">
        <f>SUM(D68,F68)</f>
        <v>0</v>
      </c>
      <c r="J68" s="438">
        <f>SUM(J57:J67)</f>
        <v>3</v>
      </c>
      <c r="K68" s="435">
        <f>SUM(K57:K67)</f>
        <v>45</v>
      </c>
      <c r="L68" s="435">
        <f>SUM(L57:L67)</f>
        <v>0</v>
      </c>
      <c r="M68" s="435">
        <f>SUM(M57:M67)</f>
        <v>60</v>
      </c>
      <c r="N68" s="434" t="s">
        <v>26</v>
      </c>
      <c r="O68" s="437">
        <f>SUM(J68,L68)</f>
        <v>3</v>
      </c>
      <c r="P68" s="436">
        <f>SUM(P57:P67)</f>
        <v>3</v>
      </c>
      <c r="Q68" s="435">
        <f>SUM(Q57:Q67)</f>
        <v>45</v>
      </c>
      <c r="R68" s="435">
        <f>SUM(R57:R67)</f>
        <v>0</v>
      </c>
      <c r="S68" s="435">
        <f>SUM(S57:S67)</f>
        <v>40</v>
      </c>
      <c r="T68" s="434" t="s">
        <v>26</v>
      </c>
      <c r="U68" s="437">
        <f>SUM(P68,R68)</f>
        <v>3</v>
      </c>
      <c r="V68" s="438">
        <f>SUM(V57:V67)</f>
        <v>2</v>
      </c>
      <c r="W68" s="435">
        <f>SUM(W57:W67)</f>
        <v>30</v>
      </c>
      <c r="X68" s="435">
        <f>SUM(X57:X67)</f>
        <v>0</v>
      </c>
      <c r="Y68" s="435">
        <f>SUM(Y57:Y67)</f>
        <v>40</v>
      </c>
      <c r="Z68" s="434" t="s">
        <v>26</v>
      </c>
      <c r="AA68" s="437">
        <f>SUM(V68,X68)</f>
        <v>2</v>
      </c>
      <c r="AB68" s="436">
        <f>SUM(AB57:AB67)</f>
        <v>8</v>
      </c>
      <c r="AC68" s="435">
        <f>SUM(AC57:AC67)</f>
        <v>120</v>
      </c>
      <c r="AD68" s="435">
        <f>SUM(AD57:AD67)</f>
        <v>0</v>
      </c>
      <c r="AE68" s="435">
        <f>SUM(AE57:AE67)</f>
        <v>140</v>
      </c>
      <c r="AF68" s="434" t="s">
        <v>26</v>
      </c>
      <c r="AG68" s="606">
        <f t="shared" si="26"/>
        <v>8</v>
      </c>
    </row>
    <row r="69" spans="1:35" s="352" customFormat="1" ht="15.75" customHeight="1" thickBot="1">
      <c r="A69" s="614"/>
      <c r="B69" s="432"/>
      <c r="C69" s="431" t="s">
        <v>71</v>
      </c>
      <c r="D69" s="430">
        <f aca="true" t="shared" si="28" ref="D69:AA69">SUM(D68,D55)</f>
        <v>0</v>
      </c>
      <c r="E69" s="528">
        <f t="shared" si="28"/>
        <v>0</v>
      </c>
      <c r="F69" s="430">
        <f t="shared" si="28"/>
        <v>0</v>
      </c>
      <c r="G69" s="428">
        <f t="shared" si="28"/>
        <v>0</v>
      </c>
      <c r="H69" s="428">
        <f t="shared" si="28"/>
        <v>0</v>
      </c>
      <c r="I69" s="428">
        <f t="shared" si="28"/>
        <v>0</v>
      </c>
      <c r="J69" s="428">
        <f t="shared" si="28"/>
        <v>14</v>
      </c>
      <c r="K69" s="428">
        <f t="shared" si="28"/>
        <v>213</v>
      </c>
      <c r="L69" s="428">
        <f t="shared" si="28"/>
        <v>9</v>
      </c>
      <c r="M69" s="428">
        <f t="shared" si="28"/>
        <v>192</v>
      </c>
      <c r="N69" s="429">
        <f t="shared" si="28"/>
        <v>30</v>
      </c>
      <c r="O69" s="428">
        <f t="shared" si="28"/>
        <v>23</v>
      </c>
      <c r="P69" s="428">
        <f t="shared" si="28"/>
        <v>18</v>
      </c>
      <c r="Q69" s="428">
        <f t="shared" si="28"/>
        <v>270</v>
      </c>
      <c r="R69" s="429">
        <f t="shared" si="28"/>
        <v>12</v>
      </c>
      <c r="S69" s="428">
        <f t="shared" si="28"/>
        <v>220</v>
      </c>
      <c r="T69" s="429">
        <f t="shared" si="28"/>
        <v>30</v>
      </c>
      <c r="U69" s="428">
        <f t="shared" si="28"/>
        <v>30</v>
      </c>
      <c r="V69" s="428">
        <f t="shared" si="28"/>
        <v>14</v>
      </c>
      <c r="W69" s="428">
        <f t="shared" si="28"/>
        <v>210</v>
      </c>
      <c r="X69" s="429">
        <f t="shared" si="28"/>
        <v>8</v>
      </c>
      <c r="Y69" s="428">
        <f t="shared" si="28"/>
        <v>160</v>
      </c>
      <c r="Z69" s="429">
        <f t="shared" si="28"/>
        <v>30</v>
      </c>
      <c r="AA69" s="428">
        <f t="shared" si="28"/>
        <v>22</v>
      </c>
      <c r="AB69" s="428">
        <f>SUM(AB55,AB10,)</f>
        <v>38</v>
      </c>
      <c r="AC69" s="428">
        <f>SUM(AC68,AC55)</f>
        <v>693</v>
      </c>
      <c r="AD69" s="428">
        <f>SUM(AD68,AD55)</f>
        <v>29</v>
      </c>
      <c r="AE69" s="428">
        <f>SUM(AE68,AE55)</f>
        <v>572</v>
      </c>
      <c r="AF69" s="428">
        <f>SUM(AF68,AF55)</f>
        <v>90</v>
      </c>
      <c r="AG69" s="427">
        <f>SUM(AG68,AG55)</f>
        <v>75</v>
      </c>
      <c r="AH69" s="602"/>
      <c r="AI69" s="355"/>
    </row>
    <row r="70" spans="1:33" ht="15.75" customHeight="1">
      <c r="A70" s="615" t="s">
        <v>57</v>
      </c>
      <c r="B70" s="426"/>
      <c r="C70" s="425" t="s">
        <v>29</v>
      </c>
      <c r="D70" s="1186"/>
      <c r="E70" s="1187"/>
      <c r="F70" s="1187"/>
      <c r="G70" s="1187"/>
      <c r="H70" s="1187"/>
      <c r="I70" s="1187"/>
      <c r="J70" s="1187"/>
      <c r="K70" s="1187"/>
      <c r="L70" s="1187"/>
      <c r="M70" s="1187"/>
      <c r="N70" s="1187"/>
      <c r="O70" s="1187"/>
      <c r="P70" s="1187"/>
      <c r="Q70" s="1187"/>
      <c r="R70" s="1187"/>
      <c r="S70" s="1187"/>
      <c r="T70" s="1187"/>
      <c r="U70" s="1187"/>
      <c r="V70" s="1187"/>
      <c r="W70" s="1187"/>
      <c r="X70" s="1187"/>
      <c r="Y70" s="1187"/>
      <c r="Z70" s="1187"/>
      <c r="AA70" s="1187"/>
      <c r="AB70" s="1187"/>
      <c r="AC70" s="1187"/>
      <c r="AD70" s="1187"/>
      <c r="AE70" s="1187"/>
      <c r="AF70" s="1187"/>
      <c r="AG70" s="1162"/>
    </row>
    <row r="71" spans="1:33" s="354" customFormat="1" ht="15.75" customHeight="1">
      <c r="A71" s="616" t="s">
        <v>332</v>
      </c>
      <c r="B71" s="422" t="s">
        <v>22</v>
      </c>
      <c r="C71" s="424" t="s">
        <v>333</v>
      </c>
      <c r="D71" s="413"/>
      <c r="E71" s="418"/>
      <c r="F71" s="411"/>
      <c r="G71" s="418"/>
      <c r="H71" s="410"/>
      <c r="I71" s="412"/>
      <c r="J71" s="413"/>
      <c r="K71" s="418"/>
      <c r="L71" s="410"/>
      <c r="M71" s="418"/>
      <c r="N71" s="410"/>
      <c r="O71" s="412"/>
      <c r="P71" s="415">
        <v>1</v>
      </c>
      <c r="Q71" s="418">
        <v>15</v>
      </c>
      <c r="R71" s="417">
        <v>1</v>
      </c>
      <c r="S71" s="418">
        <v>15</v>
      </c>
      <c r="T71" s="417">
        <v>3</v>
      </c>
      <c r="U71" s="651" t="s">
        <v>18</v>
      </c>
      <c r="V71" s="413"/>
      <c r="W71" s="418"/>
      <c r="X71" s="410"/>
      <c r="Y71" s="418"/>
      <c r="Z71" s="410"/>
      <c r="AA71" s="409"/>
      <c r="AB71" s="421">
        <f aca="true" t="shared" si="29" ref="AB71:AD72">SUM(D71,J71,P71,V71)</f>
        <v>1</v>
      </c>
      <c r="AC71" s="418">
        <f t="shared" si="29"/>
        <v>15</v>
      </c>
      <c r="AD71" s="420">
        <f t="shared" si="29"/>
        <v>1</v>
      </c>
      <c r="AE71" s="418">
        <f aca="true" t="shared" si="30" ref="AE71:AF75">SUM(A71,G71,M71,S71,Y71)</f>
        <v>15</v>
      </c>
      <c r="AF71" s="420">
        <f t="shared" si="30"/>
        <v>3</v>
      </c>
      <c r="AG71" s="419">
        <f>SUM(AB71,AD71)</f>
        <v>2</v>
      </c>
    </row>
    <row r="72" spans="1:33" s="354" customFormat="1" ht="15.75" customHeight="1">
      <c r="A72" s="616" t="s">
        <v>334</v>
      </c>
      <c r="B72" s="422" t="s">
        <v>22</v>
      </c>
      <c r="C72" s="424" t="s">
        <v>335</v>
      </c>
      <c r="D72" s="413"/>
      <c r="E72" s="418"/>
      <c r="F72" s="411"/>
      <c r="G72" s="418"/>
      <c r="H72" s="410"/>
      <c r="I72" s="412"/>
      <c r="J72" s="413"/>
      <c r="K72" s="418"/>
      <c r="L72" s="410"/>
      <c r="M72" s="418"/>
      <c r="N72" s="410"/>
      <c r="O72" s="412"/>
      <c r="P72" s="415">
        <v>1</v>
      </c>
      <c r="Q72" s="418">
        <v>15</v>
      </c>
      <c r="R72" s="417">
        <v>1</v>
      </c>
      <c r="S72" s="418">
        <v>15</v>
      </c>
      <c r="T72" s="417">
        <v>3</v>
      </c>
      <c r="U72" s="423" t="s">
        <v>18</v>
      </c>
      <c r="V72" s="413"/>
      <c r="W72" s="418"/>
      <c r="X72" s="410"/>
      <c r="Y72" s="418"/>
      <c r="Z72" s="410"/>
      <c r="AA72" s="409"/>
      <c r="AB72" s="421">
        <f t="shared" si="29"/>
        <v>1</v>
      </c>
      <c r="AC72" s="418">
        <f t="shared" si="29"/>
        <v>15</v>
      </c>
      <c r="AD72" s="420">
        <f t="shared" si="29"/>
        <v>1</v>
      </c>
      <c r="AE72" s="418">
        <f t="shared" si="30"/>
        <v>15</v>
      </c>
      <c r="AF72" s="420">
        <f t="shared" si="30"/>
        <v>3</v>
      </c>
      <c r="AG72" s="419">
        <f>SUM(AB72,AD72)</f>
        <v>2</v>
      </c>
    </row>
    <row r="73" spans="1:33" s="354" customFormat="1" ht="15.75" customHeight="1">
      <c r="A73" s="616" t="s">
        <v>423</v>
      </c>
      <c r="B73" s="687" t="s">
        <v>22</v>
      </c>
      <c r="C73" s="656" t="s">
        <v>424</v>
      </c>
      <c r="D73" s="688"/>
      <c r="E73" s="689"/>
      <c r="F73" s="690"/>
      <c r="G73" s="689"/>
      <c r="H73" s="691"/>
      <c r="I73" s="692"/>
      <c r="J73" s="688"/>
      <c r="K73" s="689"/>
      <c r="L73" s="691"/>
      <c r="M73" s="689"/>
      <c r="N73" s="691"/>
      <c r="O73" s="692"/>
      <c r="P73" s="693">
        <v>1</v>
      </c>
      <c r="Q73" s="689">
        <v>15</v>
      </c>
      <c r="R73" s="694">
        <v>1</v>
      </c>
      <c r="S73" s="689">
        <v>15</v>
      </c>
      <c r="T73" s="694">
        <v>3</v>
      </c>
      <c r="U73" s="655" t="s">
        <v>18</v>
      </c>
      <c r="V73" s="413"/>
      <c r="W73" s="418"/>
      <c r="X73" s="410"/>
      <c r="Y73" s="418"/>
      <c r="Z73" s="410"/>
      <c r="AA73" s="409"/>
      <c r="AB73" s="421">
        <f aca="true" t="shared" si="31" ref="AB73:AD75">SUM(D73,J73,P73,V73)</f>
        <v>1</v>
      </c>
      <c r="AC73" s="418">
        <f t="shared" si="31"/>
        <v>15</v>
      </c>
      <c r="AD73" s="420">
        <f t="shared" si="31"/>
        <v>1</v>
      </c>
      <c r="AE73" s="418">
        <f>SUM(A73,G73,M73,S73,Y73)</f>
        <v>15</v>
      </c>
      <c r="AF73" s="420">
        <f>SUM(B73,H73,N73,T73,Z73)</f>
        <v>3</v>
      </c>
      <c r="AG73" s="419">
        <f>SUM(AB73,AD73)</f>
        <v>2</v>
      </c>
    </row>
    <row r="74" spans="1:33" s="354" customFormat="1" ht="15.75" customHeight="1">
      <c r="A74" s="616" t="s">
        <v>425</v>
      </c>
      <c r="B74" s="687" t="s">
        <v>22</v>
      </c>
      <c r="C74" s="656" t="s">
        <v>426</v>
      </c>
      <c r="D74" s="688"/>
      <c r="E74" s="689"/>
      <c r="F74" s="690"/>
      <c r="G74" s="689"/>
      <c r="H74" s="691"/>
      <c r="I74" s="692"/>
      <c r="J74" s="688"/>
      <c r="K74" s="689"/>
      <c r="L74" s="691"/>
      <c r="M74" s="689"/>
      <c r="N74" s="691"/>
      <c r="O74" s="692"/>
      <c r="P74" s="693">
        <v>1</v>
      </c>
      <c r="Q74" s="689">
        <v>15</v>
      </c>
      <c r="R74" s="694">
        <v>1</v>
      </c>
      <c r="S74" s="689">
        <v>15</v>
      </c>
      <c r="T74" s="694">
        <v>3</v>
      </c>
      <c r="U74" s="655" t="s">
        <v>18</v>
      </c>
      <c r="V74" s="413"/>
      <c r="W74" s="418"/>
      <c r="X74" s="410"/>
      <c r="Y74" s="418"/>
      <c r="Z74" s="410"/>
      <c r="AA74" s="409"/>
      <c r="AB74" s="421">
        <f t="shared" si="31"/>
        <v>1</v>
      </c>
      <c r="AC74" s="418">
        <f t="shared" si="31"/>
        <v>15</v>
      </c>
      <c r="AD74" s="420">
        <f t="shared" si="31"/>
        <v>1</v>
      </c>
      <c r="AE74" s="418">
        <f>SUM(A74,G74,M74,S74,Y74)</f>
        <v>15</v>
      </c>
      <c r="AF74" s="420">
        <f>SUM(B74,H74,N74,T74,Z74)</f>
        <v>3</v>
      </c>
      <c r="AG74" s="419">
        <f>SUM(AB74,AD74)</f>
        <v>2</v>
      </c>
    </row>
    <row r="75" spans="1:34" s="354" customFormat="1" ht="15.75" customHeight="1">
      <c r="A75" s="553" t="s">
        <v>452</v>
      </c>
      <c r="B75" s="301" t="s">
        <v>22</v>
      </c>
      <c r="C75" s="273" t="s">
        <v>130</v>
      </c>
      <c r="D75" s="128"/>
      <c r="E75" s="126"/>
      <c r="F75" s="10"/>
      <c r="G75" s="126"/>
      <c r="H75" s="68"/>
      <c r="I75" s="11"/>
      <c r="J75" s="128"/>
      <c r="K75" s="126"/>
      <c r="L75" s="68"/>
      <c r="M75" s="126"/>
      <c r="N75" s="68"/>
      <c r="O75" s="11"/>
      <c r="P75" s="128"/>
      <c r="Q75" s="126"/>
      <c r="R75" s="68"/>
      <c r="S75" s="126"/>
      <c r="T75" s="68"/>
      <c r="U75" s="11"/>
      <c r="V75" s="128">
        <v>2</v>
      </c>
      <c r="W75" s="126">
        <v>30</v>
      </c>
      <c r="X75" s="68"/>
      <c r="Y75" s="126"/>
      <c r="Z75" s="68">
        <v>3</v>
      </c>
      <c r="AA75" s="515" t="s">
        <v>21</v>
      </c>
      <c r="AB75" s="421">
        <f t="shared" si="31"/>
        <v>2</v>
      </c>
      <c r="AC75" s="126">
        <f t="shared" si="31"/>
        <v>30</v>
      </c>
      <c r="AD75" s="254">
        <f t="shared" si="31"/>
        <v>0</v>
      </c>
      <c r="AE75" s="126">
        <f t="shared" si="30"/>
        <v>0</v>
      </c>
      <c r="AF75" s="254">
        <f t="shared" si="30"/>
        <v>3</v>
      </c>
      <c r="AG75" s="127">
        <f>SUM(AB75,AD75)</f>
        <v>2</v>
      </c>
      <c r="AH75" s="742"/>
    </row>
    <row r="76" spans="1:33" s="354" customFormat="1" ht="15.75" customHeight="1">
      <c r="A76" s="758"/>
      <c r="B76" s="312"/>
      <c r="C76" s="61" t="s">
        <v>422</v>
      </c>
      <c r="D76" s="1081"/>
      <c r="E76" s="1082"/>
      <c r="F76" s="1082"/>
      <c r="G76" s="1082"/>
      <c r="H76" s="1082"/>
      <c r="I76" s="1082"/>
      <c r="J76" s="1082"/>
      <c r="K76" s="1082"/>
      <c r="L76" s="1082"/>
      <c r="M76" s="1082"/>
      <c r="N76" s="1082"/>
      <c r="O76" s="1082"/>
      <c r="P76" s="1082"/>
      <c r="Q76" s="1082"/>
      <c r="R76" s="1082"/>
      <c r="S76" s="1082"/>
      <c r="T76" s="1082"/>
      <c r="U76" s="1082"/>
      <c r="V76" s="1082"/>
      <c r="W76" s="1082"/>
      <c r="X76" s="1082"/>
      <c r="Y76" s="1082"/>
      <c r="Z76" s="1082"/>
      <c r="AA76" s="1082"/>
      <c r="AB76" s="1082"/>
      <c r="AC76" s="1082"/>
      <c r="AD76" s="1082"/>
      <c r="AE76" s="1082"/>
      <c r="AF76" s="1082"/>
      <c r="AG76" s="1083"/>
    </row>
    <row r="77" spans="1:33" s="354" customFormat="1" ht="15.75" customHeight="1">
      <c r="A77" s="758" t="s">
        <v>252</v>
      </c>
      <c r="B77" s="711" t="s">
        <v>17</v>
      </c>
      <c r="C77" s="712" t="s">
        <v>133</v>
      </c>
      <c r="D77" s="713"/>
      <c r="E77" s="714"/>
      <c r="F77" s="715"/>
      <c r="G77" s="716"/>
      <c r="H77" s="717"/>
      <c r="I77" s="714"/>
      <c r="J77" s="713"/>
      <c r="K77" s="714"/>
      <c r="L77" s="718"/>
      <c r="M77" s="714"/>
      <c r="N77" s="718"/>
      <c r="O77" s="718"/>
      <c r="P77" s="713"/>
      <c r="Q77" s="714"/>
      <c r="R77" s="718"/>
      <c r="S77" s="714"/>
      <c r="T77" s="718"/>
      <c r="U77" s="718"/>
      <c r="V77" s="719"/>
      <c r="W77" s="720"/>
      <c r="X77" s="721"/>
      <c r="Y77" s="720"/>
      <c r="Z77" s="720"/>
      <c r="AA77" s="722" t="s">
        <v>415</v>
      </c>
      <c r="AB77" s="516"/>
      <c r="AC77" s="541"/>
      <c r="AD77" s="680"/>
      <c r="AE77" s="541"/>
      <c r="AF77" s="680"/>
      <c r="AG77" s="681"/>
    </row>
    <row r="78" spans="1:33" s="354" customFormat="1" ht="15.75" customHeight="1">
      <c r="A78" s="764" t="s">
        <v>441</v>
      </c>
      <c r="B78" s="723" t="s">
        <v>17</v>
      </c>
      <c r="C78" s="712" t="s">
        <v>134</v>
      </c>
      <c r="D78" s="713"/>
      <c r="E78" s="714"/>
      <c r="F78" s="715"/>
      <c r="G78" s="716"/>
      <c r="H78" s="717"/>
      <c r="I78" s="714"/>
      <c r="J78" s="713"/>
      <c r="K78" s="714"/>
      <c r="L78" s="718"/>
      <c r="M78" s="714"/>
      <c r="N78" s="718"/>
      <c r="O78" s="718"/>
      <c r="P78" s="713"/>
      <c r="Q78" s="714"/>
      <c r="R78" s="718"/>
      <c r="S78" s="714"/>
      <c r="T78" s="718"/>
      <c r="U78" s="718"/>
      <c r="V78" s="719"/>
      <c r="W78" s="720"/>
      <c r="X78" s="721"/>
      <c r="Y78" s="720"/>
      <c r="Z78" s="720"/>
      <c r="AA78" s="724" t="s">
        <v>415</v>
      </c>
      <c r="AB78" s="516"/>
      <c r="AC78" s="541"/>
      <c r="AD78" s="680"/>
      <c r="AE78" s="541"/>
      <c r="AF78" s="680"/>
      <c r="AG78" s="681"/>
    </row>
    <row r="79" spans="1:33" s="354" customFormat="1" ht="15.75" customHeight="1">
      <c r="A79" s="765" t="s">
        <v>291</v>
      </c>
      <c r="B79" s="723" t="s">
        <v>17</v>
      </c>
      <c r="C79" s="725" t="s">
        <v>165</v>
      </c>
      <c r="D79" s="713"/>
      <c r="E79" s="714"/>
      <c r="F79" s="715"/>
      <c r="G79" s="716"/>
      <c r="H79" s="717"/>
      <c r="I79" s="714"/>
      <c r="J79" s="713"/>
      <c r="K79" s="714"/>
      <c r="L79" s="718"/>
      <c r="M79" s="714"/>
      <c r="N79" s="718"/>
      <c r="O79" s="718"/>
      <c r="P79" s="713"/>
      <c r="Q79" s="714"/>
      <c r="R79" s="718"/>
      <c r="S79" s="714"/>
      <c r="T79" s="718"/>
      <c r="U79" s="718"/>
      <c r="V79" s="719"/>
      <c r="W79" s="720"/>
      <c r="X79" s="721"/>
      <c r="Y79" s="720"/>
      <c r="Z79" s="720"/>
      <c r="AA79" s="724" t="s">
        <v>415</v>
      </c>
      <c r="AB79" s="516"/>
      <c r="AC79" s="541"/>
      <c r="AD79" s="680"/>
      <c r="AE79" s="541"/>
      <c r="AF79" s="680"/>
      <c r="AG79" s="681"/>
    </row>
    <row r="80" spans="1:33" s="354" customFormat="1" ht="15.75" customHeight="1">
      <c r="A80" s="766" t="s">
        <v>432</v>
      </c>
      <c r="B80" s="301" t="s">
        <v>17</v>
      </c>
      <c r="C80" s="725" t="s">
        <v>429</v>
      </c>
      <c r="D80" s="713"/>
      <c r="E80" s="714"/>
      <c r="F80" s="715"/>
      <c r="G80" s="716"/>
      <c r="H80" s="717"/>
      <c r="I80" s="714"/>
      <c r="J80" s="713"/>
      <c r="K80" s="714"/>
      <c r="L80" s="718"/>
      <c r="M80" s="714"/>
      <c r="N80" s="718"/>
      <c r="O80" s="718"/>
      <c r="P80" s="713"/>
      <c r="Q80" s="714"/>
      <c r="R80" s="718"/>
      <c r="S80" s="714"/>
      <c r="T80" s="718"/>
      <c r="U80" s="718"/>
      <c r="V80" s="719"/>
      <c r="W80" s="720"/>
      <c r="X80" s="721"/>
      <c r="Y80" s="720"/>
      <c r="Z80" s="720"/>
      <c r="AA80" s="724" t="s">
        <v>415</v>
      </c>
      <c r="AB80" s="516"/>
      <c r="AC80" s="541"/>
      <c r="AD80" s="680"/>
      <c r="AE80" s="541"/>
      <c r="AF80" s="680"/>
      <c r="AG80" s="681"/>
    </row>
    <row r="81" spans="1:33" s="354" customFormat="1" ht="15.75" customHeight="1">
      <c r="A81" s="765" t="s">
        <v>284</v>
      </c>
      <c r="B81" s="312" t="s">
        <v>17</v>
      </c>
      <c r="C81" s="725" t="s">
        <v>379</v>
      </c>
      <c r="D81" s="713"/>
      <c r="E81" s="714"/>
      <c r="F81" s="715"/>
      <c r="G81" s="716"/>
      <c r="H81" s="717"/>
      <c r="I81" s="714"/>
      <c r="J81" s="713"/>
      <c r="K81" s="714"/>
      <c r="L81" s="718"/>
      <c r="M81" s="714"/>
      <c r="N81" s="718"/>
      <c r="O81" s="718"/>
      <c r="P81" s="713"/>
      <c r="Q81" s="714"/>
      <c r="R81" s="718"/>
      <c r="S81" s="714"/>
      <c r="T81" s="718"/>
      <c r="U81" s="718"/>
      <c r="V81" s="719"/>
      <c r="W81" s="720"/>
      <c r="X81" s="721"/>
      <c r="Y81" s="720"/>
      <c r="Z81" s="720"/>
      <c r="AA81" s="724" t="s">
        <v>415</v>
      </c>
      <c r="AB81" s="516"/>
      <c r="AC81" s="541"/>
      <c r="AD81" s="680"/>
      <c r="AE81" s="541"/>
      <c r="AF81" s="680"/>
      <c r="AG81" s="681"/>
    </row>
    <row r="82" spans="1:33" s="354" customFormat="1" ht="15.75" customHeight="1">
      <c r="A82" s="766" t="s">
        <v>434</v>
      </c>
      <c r="B82" s="711" t="s">
        <v>17</v>
      </c>
      <c r="C82" s="725" t="s">
        <v>430</v>
      </c>
      <c r="D82" s="713"/>
      <c r="E82" s="714"/>
      <c r="F82" s="715"/>
      <c r="G82" s="716"/>
      <c r="H82" s="717"/>
      <c r="I82" s="714"/>
      <c r="J82" s="713"/>
      <c r="K82" s="714"/>
      <c r="L82" s="718"/>
      <c r="M82" s="714"/>
      <c r="N82" s="718"/>
      <c r="O82" s="718"/>
      <c r="P82" s="713"/>
      <c r="Q82" s="714"/>
      <c r="R82" s="718"/>
      <c r="S82" s="714"/>
      <c r="T82" s="718"/>
      <c r="U82" s="718"/>
      <c r="V82" s="719"/>
      <c r="W82" s="720"/>
      <c r="X82" s="721"/>
      <c r="Y82" s="720"/>
      <c r="Z82" s="720"/>
      <c r="AA82" s="726" t="s">
        <v>415</v>
      </c>
      <c r="AB82" s="516"/>
      <c r="AC82" s="541"/>
      <c r="AD82" s="680"/>
      <c r="AE82" s="541"/>
      <c r="AF82" s="680"/>
      <c r="AG82" s="681"/>
    </row>
    <row r="83" spans="1:33" s="354" customFormat="1" ht="15.75" customHeight="1">
      <c r="A83" s="766" t="s">
        <v>433</v>
      </c>
      <c r="B83" s="723" t="s">
        <v>17</v>
      </c>
      <c r="C83" s="725" t="s">
        <v>431</v>
      </c>
      <c r="D83" s="713"/>
      <c r="E83" s="714"/>
      <c r="F83" s="715"/>
      <c r="G83" s="716"/>
      <c r="H83" s="717"/>
      <c r="I83" s="714"/>
      <c r="J83" s="713"/>
      <c r="K83" s="714"/>
      <c r="L83" s="718"/>
      <c r="M83" s="714"/>
      <c r="N83" s="718"/>
      <c r="O83" s="718"/>
      <c r="P83" s="713"/>
      <c r="Q83" s="714"/>
      <c r="R83" s="718"/>
      <c r="S83" s="714"/>
      <c r="T83" s="718"/>
      <c r="U83" s="718"/>
      <c r="V83" s="719"/>
      <c r="W83" s="720"/>
      <c r="X83" s="721"/>
      <c r="Y83" s="720"/>
      <c r="Z83" s="720"/>
      <c r="AA83" s="727" t="s">
        <v>415</v>
      </c>
      <c r="AB83" s="683"/>
      <c r="AC83" s="541"/>
      <c r="AD83" s="680"/>
      <c r="AE83" s="541"/>
      <c r="AF83" s="680"/>
      <c r="AG83" s="684"/>
    </row>
    <row r="84" spans="1:33" s="354" customFormat="1" ht="9.75" customHeight="1" thickBot="1">
      <c r="A84" s="1144"/>
      <c r="B84" s="1145"/>
      <c r="C84" s="1145"/>
      <c r="D84" s="1145"/>
      <c r="E84" s="1145"/>
      <c r="F84" s="1145"/>
      <c r="G84" s="1145"/>
      <c r="H84" s="1145"/>
      <c r="I84" s="1145"/>
      <c r="J84" s="1145"/>
      <c r="K84" s="1145"/>
      <c r="L84" s="1145"/>
      <c r="M84" s="1145"/>
      <c r="N84" s="1145"/>
      <c r="O84" s="1145"/>
      <c r="P84" s="1145"/>
      <c r="Q84" s="1145"/>
      <c r="R84" s="1145"/>
      <c r="S84" s="1145"/>
      <c r="T84" s="1145"/>
      <c r="U84" s="1145"/>
      <c r="V84" s="1145"/>
      <c r="W84" s="1145"/>
      <c r="X84" s="1145"/>
      <c r="Y84" s="1145"/>
      <c r="Z84" s="1145"/>
      <c r="AA84" s="1145"/>
      <c r="AB84" s="1146"/>
      <c r="AC84" s="1146"/>
      <c r="AD84" s="1146"/>
      <c r="AE84" s="1146"/>
      <c r="AF84" s="1146"/>
      <c r="AG84" s="1147"/>
    </row>
    <row r="85" spans="1:34" s="408" customFormat="1" ht="15.75" customHeight="1" thickTop="1">
      <c r="A85" s="551" t="s">
        <v>290</v>
      </c>
      <c r="B85" s="314" t="s">
        <v>218</v>
      </c>
      <c r="C85" s="310" t="s">
        <v>30</v>
      </c>
      <c r="D85" s="9"/>
      <c r="E85" s="10"/>
      <c r="F85" s="10"/>
      <c r="G85" s="10"/>
      <c r="H85" s="24"/>
      <c r="I85" s="112"/>
      <c r="J85" s="65"/>
      <c r="K85" s="10"/>
      <c r="L85" s="10"/>
      <c r="M85" s="10"/>
      <c r="N85" s="24"/>
      <c r="O85" s="25"/>
      <c r="P85" s="309"/>
      <c r="Q85" s="10"/>
      <c r="R85" s="10"/>
      <c r="S85" s="10"/>
      <c r="T85" s="24"/>
      <c r="U85" s="25"/>
      <c r="V85" s="309"/>
      <c r="W85" s="10"/>
      <c r="X85" s="68">
        <v>4</v>
      </c>
      <c r="Y85" s="126">
        <v>60</v>
      </c>
      <c r="Z85" s="68">
        <v>0</v>
      </c>
      <c r="AA85" s="276" t="s">
        <v>59</v>
      </c>
      <c r="AB85" s="1124"/>
      <c r="AC85" s="1125"/>
      <c r="AD85" s="1125"/>
      <c r="AE85" s="1125"/>
      <c r="AF85" s="1125"/>
      <c r="AG85" s="1126"/>
      <c r="AH85" s="416"/>
    </row>
    <row r="86" spans="1:33" s="354" customFormat="1" ht="9.75" customHeight="1" thickBot="1">
      <c r="A86" s="1127"/>
      <c r="B86" s="1128"/>
      <c r="C86" s="1128"/>
      <c r="D86" s="1128"/>
      <c r="E86" s="1128"/>
      <c r="F86" s="1128"/>
      <c r="G86" s="1128"/>
      <c r="H86" s="1128"/>
      <c r="I86" s="1128"/>
      <c r="J86" s="1128"/>
      <c r="K86" s="1128"/>
      <c r="L86" s="1128"/>
      <c r="M86" s="1128"/>
      <c r="N86" s="1128"/>
      <c r="O86" s="1128"/>
      <c r="P86" s="1128"/>
      <c r="Q86" s="1128"/>
      <c r="R86" s="1128"/>
      <c r="S86" s="1128"/>
      <c r="T86" s="1128"/>
      <c r="U86" s="1128"/>
      <c r="V86" s="1128"/>
      <c r="W86" s="1128"/>
      <c r="X86" s="1128"/>
      <c r="Y86" s="1128"/>
      <c r="Z86" s="1128"/>
      <c r="AA86" s="1128"/>
      <c r="AB86" s="1129"/>
      <c r="AC86" s="1129"/>
      <c r="AD86" s="1129"/>
      <c r="AE86" s="1129"/>
      <c r="AF86" s="1129"/>
      <c r="AG86" s="1130"/>
    </row>
    <row r="87" spans="1:33" s="354" customFormat="1" ht="15.75" customHeight="1" thickTop="1">
      <c r="A87" s="1142" t="s">
        <v>31</v>
      </c>
      <c r="B87" s="1143"/>
      <c r="C87" s="1143"/>
      <c r="D87" s="1143"/>
      <c r="E87" s="1143"/>
      <c r="F87" s="1143"/>
      <c r="G87" s="1143"/>
      <c r="H87" s="1143"/>
      <c r="I87" s="1143"/>
      <c r="J87" s="1143"/>
      <c r="K87" s="1143"/>
      <c r="L87" s="1143"/>
      <c r="M87" s="1143"/>
      <c r="N87" s="1143"/>
      <c r="O87" s="1143"/>
      <c r="P87" s="1143"/>
      <c r="Q87" s="1143"/>
      <c r="R87" s="1143"/>
      <c r="S87" s="1143"/>
      <c r="T87" s="1143"/>
      <c r="U87" s="1143"/>
      <c r="V87" s="1143"/>
      <c r="W87" s="1143"/>
      <c r="X87" s="1143"/>
      <c r="Y87" s="1143"/>
      <c r="Z87" s="1143"/>
      <c r="AA87" s="1143"/>
      <c r="AB87" s="407"/>
      <c r="AC87" s="407"/>
      <c r="AD87" s="407"/>
      <c r="AE87" s="407"/>
      <c r="AF87" s="407"/>
      <c r="AG87" s="406"/>
    </row>
    <row r="88" spans="1:39" s="354" customFormat="1" ht="15.75" customHeight="1">
      <c r="A88" s="617"/>
      <c r="B88" s="403"/>
      <c r="C88" s="405" t="s">
        <v>32</v>
      </c>
      <c r="D88" s="387"/>
      <c r="E88" s="396"/>
      <c r="F88" s="396"/>
      <c r="G88" s="396"/>
      <c r="H88" s="395"/>
      <c r="I88" s="390">
        <f>IF(COUNTIF(I13:I67,"A")=0,"",COUNTIF(I13:I67,"A"))</f>
      </c>
      <c r="J88" s="396"/>
      <c r="K88" s="396"/>
      <c r="L88" s="396"/>
      <c r="M88" s="396"/>
      <c r="N88" s="395"/>
      <c r="O88" s="390">
        <f>IF(COUNTIF(O13:O67,"A")=0,"",COUNTIF(O13:O67,"A"))</f>
        <v>1</v>
      </c>
      <c r="P88" s="404"/>
      <c r="Q88" s="396"/>
      <c r="R88" s="396"/>
      <c r="S88" s="396"/>
      <c r="T88" s="395"/>
      <c r="U88" s="390">
        <f>IF(COUNTIF(U13:U67,"A")=0,"",COUNTIF(U13:U67,"A"))</f>
        <v>1</v>
      </c>
      <c r="V88" s="396"/>
      <c r="W88" s="396"/>
      <c r="X88" s="396"/>
      <c r="Y88" s="396"/>
      <c r="Z88" s="395"/>
      <c r="AA88" s="387">
        <f>IF(COUNTIF(AA13:AA67,"A")=0,"",COUNTIF(AA13:AA67,"A"))</f>
        <v>1</v>
      </c>
      <c r="AB88" s="397"/>
      <c r="AC88" s="396"/>
      <c r="AD88" s="396"/>
      <c r="AE88" s="396"/>
      <c r="AF88" s="395"/>
      <c r="AG88" s="383">
        <f aca="true" t="shared" si="32" ref="AG88:AG100">IF(SUM(D88:AA88)=0,"",(SUM(D88:AA88)))</f>
        <v>3</v>
      </c>
      <c r="AM88" s="370"/>
    </row>
    <row r="89" spans="1:39" s="354" customFormat="1" ht="15.75" customHeight="1">
      <c r="A89" s="617"/>
      <c r="B89" s="403"/>
      <c r="C89" s="405" t="s">
        <v>33</v>
      </c>
      <c r="D89" s="387"/>
      <c r="E89" s="396"/>
      <c r="F89" s="396"/>
      <c r="G89" s="396"/>
      <c r="H89" s="395"/>
      <c r="I89" s="390">
        <f>IF(COUNTIF(I13:I67,"B")=0,"",COUNTIF(I13:I67,"B"))</f>
      </c>
      <c r="J89" s="396"/>
      <c r="K89" s="396"/>
      <c r="L89" s="396"/>
      <c r="M89" s="396"/>
      <c r="N89" s="395"/>
      <c r="O89" s="390">
        <f>IF(COUNTIF(O13:O67,"B")=0,"",COUNTIF(O13:O67,"B"))</f>
        <v>4</v>
      </c>
      <c r="P89" s="404"/>
      <c r="Q89" s="396"/>
      <c r="R89" s="396"/>
      <c r="S89" s="396"/>
      <c r="T89" s="395"/>
      <c r="U89" s="390">
        <f>IF(COUNTIF(U13:U67,"B")=0,"",COUNTIF(U13:U67,"B"))</f>
      </c>
      <c r="V89" s="396"/>
      <c r="W89" s="396"/>
      <c r="X89" s="396"/>
      <c r="Y89" s="396"/>
      <c r="Z89" s="395"/>
      <c r="AA89" s="387">
        <f>IF(COUNTIF(AA13:AA67,"B")=0,"",COUNTIF(AA13:AA67,"B"))</f>
      </c>
      <c r="AB89" s="397"/>
      <c r="AC89" s="396"/>
      <c r="AD89" s="396"/>
      <c r="AE89" s="396"/>
      <c r="AF89" s="395"/>
      <c r="AG89" s="383">
        <f t="shared" si="32"/>
        <v>4</v>
      </c>
      <c r="AM89" s="370"/>
    </row>
    <row r="90" spans="1:39" s="354" customFormat="1" ht="15.75" customHeight="1">
      <c r="A90" s="617"/>
      <c r="B90" s="403"/>
      <c r="C90" s="405" t="s">
        <v>34</v>
      </c>
      <c r="D90" s="387"/>
      <c r="E90" s="396"/>
      <c r="F90" s="396"/>
      <c r="G90" s="396"/>
      <c r="H90" s="395"/>
      <c r="I90" s="390">
        <f>IF(COUNTIF(I13:I67,"F")=0,"",COUNTIF(I13:I67,"F"))</f>
      </c>
      <c r="J90" s="396"/>
      <c r="K90" s="396"/>
      <c r="L90" s="396"/>
      <c r="M90" s="396"/>
      <c r="N90" s="395"/>
      <c r="O90" s="390">
        <f>IF(COUNTIF(O13:O67,"F")=0,"",COUNTIF(O13:O67,"F"))</f>
      </c>
      <c r="P90" s="404"/>
      <c r="Q90" s="396"/>
      <c r="R90" s="396"/>
      <c r="S90" s="396"/>
      <c r="T90" s="395"/>
      <c r="U90" s="390">
        <f>IF(COUNTIF(U13:U67,"F")=0,"",COUNTIF(U13:U67,"F"))</f>
      </c>
      <c r="V90" s="396"/>
      <c r="W90" s="396"/>
      <c r="X90" s="396"/>
      <c r="Y90" s="396"/>
      <c r="Z90" s="395"/>
      <c r="AA90" s="387">
        <f>IF(COUNTIF(AA13:AA67,"F")=0,"",COUNTIF(AA13:AA67,"F"))</f>
        <v>2</v>
      </c>
      <c r="AB90" s="397"/>
      <c r="AC90" s="396"/>
      <c r="AD90" s="396"/>
      <c r="AE90" s="396"/>
      <c r="AF90" s="395"/>
      <c r="AG90" s="383">
        <f t="shared" si="32"/>
        <v>2</v>
      </c>
      <c r="AM90" s="370"/>
    </row>
    <row r="91" spans="1:39" s="354" customFormat="1" ht="15.75" customHeight="1">
      <c r="A91" s="617"/>
      <c r="B91" s="403"/>
      <c r="C91" s="405" t="s">
        <v>35</v>
      </c>
      <c r="D91" s="387"/>
      <c r="E91" s="396"/>
      <c r="F91" s="396"/>
      <c r="G91" s="396"/>
      <c r="H91" s="395"/>
      <c r="I91" s="390">
        <f>IF(COUNTIF(I13:I67,"F(Z)")=0,"",COUNTIF(I13:I67,"F(Z)"))</f>
      </c>
      <c r="J91" s="396"/>
      <c r="K91" s="396"/>
      <c r="L91" s="396"/>
      <c r="M91" s="396"/>
      <c r="N91" s="395"/>
      <c r="O91" s="390">
        <f>IF(COUNTIF(O13:O67,"F(Z)")=0,"",COUNTIF(O13:O67,"F(Z)"))</f>
      </c>
      <c r="P91" s="404"/>
      <c r="Q91" s="396"/>
      <c r="R91" s="396"/>
      <c r="S91" s="396"/>
      <c r="T91" s="395"/>
      <c r="U91" s="390">
        <f>IF(COUNTIF(U13:U67,"F(Z)")=0,"",COUNTIF(U13:U67,"F(Z)"))</f>
      </c>
      <c r="V91" s="396"/>
      <c r="W91" s="396"/>
      <c r="X91" s="396"/>
      <c r="Y91" s="396"/>
      <c r="Z91" s="395"/>
      <c r="AA91" s="387">
        <f>IF(COUNTIF(AA13:AA67,"F(Z)")=0,"",COUNTIF(AA13:AA67,"F(Z)"))</f>
      </c>
      <c r="AB91" s="397"/>
      <c r="AC91" s="396"/>
      <c r="AD91" s="396"/>
      <c r="AE91" s="396"/>
      <c r="AF91" s="395"/>
      <c r="AG91" s="383">
        <f t="shared" si="32"/>
      </c>
      <c r="AM91" s="370"/>
    </row>
    <row r="92" spans="1:39" s="354" customFormat="1" ht="15.75" customHeight="1">
      <c r="A92" s="617"/>
      <c r="B92" s="403"/>
      <c r="C92" s="405" t="s">
        <v>36</v>
      </c>
      <c r="D92" s="387"/>
      <c r="E92" s="396"/>
      <c r="F92" s="396"/>
      <c r="G92" s="396"/>
      <c r="H92" s="395"/>
      <c r="I92" s="390">
        <f>IF(COUNTIF(I13:I67,"G")=0,"",COUNTIF(I13:I67,"G"))</f>
      </c>
      <c r="J92" s="396"/>
      <c r="K92" s="396"/>
      <c r="L92" s="396"/>
      <c r="M92" s="396"/>
      <c r="N92" s="395"/>
      <c r="O92" s="390">
        <f>IF(COUNTIF(O13:O67,"G")=0,"",COUNTIF(O13:O67,"G"))</f>
        <v>3</v>
      </c>
      <c r="P92" s="404"/>
      <c r="Q92" s="396"/>
      <c r="R92" s="396"/>
      <c r="S92" s="396"/>
      <c r="T92" s="395"/>
      <c r="U92" s="390">
        <f>IF(COUNTIF(U13:U67,"G")=0,"",COUNTIF(U13:U67,"G"))</f>
        <v>17</v>
      </c>
      <c r="V92" s="396"/>
      <c r="W92" s="396"/>
      <c r="X92" s="396"/>
      <c r="Y92" s="396"/>
      <c r="Z92" s="395"/>
      <c r="AA92" s="387">
        <f>IF(COUNTIF(AA13:AA67,"G")=0,"",COUNTIF(AA13:AA67,"G"))</f>
        <v>5</v>
      </c>
      <c r="AB92" s="397"/>
      <c r="AC92" s="396"/>
      <c r="AD92" s="396"/>
      <c r="AE92" s="396"/>
      <c r="AF92" s="395"/>
      <c r="AG92" s="383">
        <f t="shared" si="32"/>
        <v>25</v>
      </c>
      <c r="AM92" s="370"/>
    </row>
    <row r="93" spans="1:39" s="354" customFormat="1" ht="15.75" customHeight="1">
      <c r="A93" s="617"/>
      <c r="B93" s="403"/>
      <c r="C93" s="405" t="s">
        <v>37</v>
      </c>
      <c r="D93" s="387"/>
      <c r="E93" s="396"/>
      <c r="F93" s="396"/>
      <c r="G93" s="396"/>
      <c r="H93" s="395"/>
      <c r="I93" s="390">
        <f>IF(COUNTIF(I13:I67,"G(Z)")=0,"",COUNTIF(I13:I67,"G(Z)"))</f>
      </c>
      <c r="J93" s="396"/>
      <c r="K93" s="396"/>
      <c r="L93" s="396"/>
      <c r="M93" s="396"/>
      <c r="N93" s="395"/>
      <c r="O93" s="390">
        <f>IF(COUNTIF(O13:O67,"G(Z)")=0,"",COUNTIF(O13:O67,"G(Z)"))</f>
      </c>
      <c r="P93" s="404"/>
      <c r="Q93" s="396"/>
      <c r="R93" s="396"/>
      <c r="S93" s="396"/>
      <c r="T93" s="395"/>
      <c r="U93" s="390">
        <f>IF(COUNTIF(U13:U67,"G(Z)")=0,"",COUNTIF(U13:U67,"G(Z)"))</f>
      </c>
      <c r="V93" s="396"/>
      <c r="W93" s="396"/>
      <c r="X93" s="396"/>
      <c r="Y93" s="396"/>
      <c r="Z93" s="395"/>
      <c r="AA93" s="387">
        <f>IF(COUNTIF(AA13:AA67,"G(Z)")=0,"",COUNTIF(AA13:AA67,"G(Z)"))</f>
        <v>1</v>
      </c>
      <c r="AB93" s="397"/>
      <c r="AC93" s="396"/>
      <c r="AD93" s="396"/>
      <c r="AE93" s="396"/>
      <c r="AF93" s="395"/>
      <c r="AG93" s="383">
        <f t="shared" si="32"/>
        <v>1</v>
      </c>
      <c r="AM93" s="370"/>
    </row>
    <row r="94" spans="1:39" s="354" customFormat="1" ht="15.75" customHeight="1">
      <c r="A94" s="617"/>
      <c r="B94" s="403"/>
      <c r="C94" s="405" t="s">
        <v>38</v>
      </c>
      <c r="D94" s="387"/>
      <c r="E94" s="396"/>
      <c r="F94" s="396"/>
      <c r="G94" s="396"/>
      <c r="H94" s="395"/>
      <c r="I94" s="390">
        <f>IF(COUNTIF(I13:I67,"V")=0,"",COUNTIF(I13:I67,"V"))</f>
      </c>
      <c r="J94" s="396"/>
      <c r="K94" s="396"/>
      <c r="L94" s="396"/>
      <c r="M94" s="396"/>
      <c r="N94" s="395"/>
      <c r="O94" s="390">
        <f>IF(COUNTIF(O13:O67,"V")=0,"",COUNTIF(O13:O67,"V"))</f>
      </c>
      <c r="P94" s="404"/>
      <c r="Q94" s="396"/>
      <c r="R94" s="396"/>
      <c r="S94" s="396"/>
      <c r="T94" s="395"/>
      <c r="U94" s="390">
        <f>IF(COUNTIF(U13:U67,"V")=0,"",COUNTIF(U13:U67,"V"))</f>
      </c>
      <c r="V94" s="396"/>
      <c r="W94" s="396"/>
      <c r="X94" s="396"/>
      <c r="Y94" s="396"/>
      <c r="Z94" s="395"/>
      <c r="AA94" s="387">
        <f>IF(COUNTIF(AA13:AA67,"V")=0,"",COUNTIF(AA13:AA67,"V"))</f>
      </c>
      <c r="AB94" s="397"/>
      <c r="AC94" s="396"/>
      <c r="AD94" s="396"/>
      <c r="AE94" s="396"/>
      <c r="AF94" s="395"/>
      <c r="AG94" s="383">
        <f t="shared" si="32"/>
      </c>
      <c r="AM94" s="370"/>
    </row>
    <row r="95" spans="1:39" s="354" customFormat="1" ht="15.75" customHeight="1">
      <c r="A95" s="617"/>
      <c r="B95" s="403"/>
      <c r="C95" s="405" t="s">
        <v>39</v>
      </c>
      <c r="D95" s="387"/>
      <c r="E95" s="396"/>
      <c r="F95" s="396"/>
      <c r="G95" s="396"/>
      <c r="H95" s="395"/>
      <c r="I95" s="390">
        <f>IF(COUNTIF(I13:I67,"V(Z)")=0,"",COUNTIF(I13:I67,"V(Z)"))</f>
      </c>
      <c r="J95" s="396"/>
      <c r="K95" s="396"/>
      <c r="L95" s="396"/>
      <c r="M95" s="396"/>
      <c r="N95" s="395"/>
      <c r="O95" s="390">
        <f>IF(COUNTIF(O13:O67,"V(Z)")=0,"",COUNTIF(O13:O67,"V(Z)"))</f>
      </c>
      <c r="P95" s="404"/>
      <c r="Q95" s="396"/>
      <c r="R95" s="396"/>
      <c r="S95" s="396"/>
      <c r="T95" s="395"/>
      <c r="U95" s="390">
        <f>IF(COUNTIF(U13:U67,"V(Z)")=0,"",COUNTIF(U13:U67,"V(Z)"))</f>
      </c>
      <c r="V95" s="396"/>
      <c r="W95" s="396"/>
      <c r="X95" s="396"/>
      <c r="Y95" s="396"/>
      <c r="Z95" s="395"/>
      <c r="AA95" s="387">
        <f>IF(COUNTIF(AA13:AA67,"V(Z)")=0,"",COUNTIF(AA13:AA67,"V(Z)"))</f>
      </c>
      <c r="AB95" s="397"/>
      <c r="AC95" s="396"/>
      <c r="AD95" s="396"/>
      <c r="AE95" s="396"/>
      <c r="AF95" s="395"/>
      <c r="AG95" s="383">
        <f t="shared" si="32"/>
      </c>
      <c r="AM95" s="370"/>
    </row>
    <row r="96" spans="1:39" s="354" customFormat="1" ht="15.75" customHeight="1">
      <c r="A96" s="617"/>
      <c r="B96" s="403"/>
      <c r="C96" s="405" t="s">
        <v>40</v>
      </c>
      <c r="D96" s="387"/>
      <c r="E96" s="396"/>
      <c r="F96" s="396"/>
      <c r="G96" s="396"/>
      <c r="H96" s="395"/>
      <c r="I96" s="390">
        <f>IF(COUNTIF(I13:I67,"AV")=0,"",COUNTIF(I13:I67,"AV"))</f>
      </c>
      <c r="J96" s="396"/>
      <c r="K96" s="396"/>
      <c r="L96" s="396"/>
      <c r="M96" s="396"/>
      <c r="N96" s="395"/>
      <c r="O96" s="390">
        <f>IF(COUNTIF(O13:O67,"AV")=0,"",COUNTIF(O13:O67,"AV"))</f>
      </c>
      <c r="P96" s="404"/>
      <c r="Q96" s="396"/>
      <c r="R96" s="396"/>
      <c r="S96" s="396"/>
      <c r="T96" s="395"/>
      <c r="U96" s="390">
        <f>IF(COUNTIF(U13:U67,"AV")=0,"",COUNTIF(U13:U67,"AV"))</f>
      </c>
      <c r="V96" s="396"/>
      <c r="W96" s="396"/>
      <c r="X96" s="396"/>
      <c r="Y96" s="396"/>
      <c r="Z96" s="395"/>
      <c r="AA96" s="387">
        <f>IF(COUNTIF(AA13:AA67,"AV")=0,"",COUNTIF(AA13:AA67,"AV"))</f>
      </c>
      <c r="AB96" s="397"/>
      <c r="AC96" s="396"/>
      <c r="AD96" s="396"/>
      <c r="AE96" s="396"/>
      <c r="AF96" s="395"/>
      <c r="AG96" s="383">
        <f t="shared" si="32"/>
      </c>
      <c r="AM96" s="370"/>
    </row>
    <row r="97" spans="1:39" s="354" customFormat="1" ht="15.75" customHeight="1">
      <c r="A97" s="617"/>
      <c r="B97" s="403"/>
      <c r="C97" s="405" t="s">
        <v>41</v>
      </c>
      <c r="D97" s="387"/>
      <c r="E97" s="396"/>
      <c r="F97" s="396"/>
      <c r="G97" s="396"/>
      <c r="H97" s="395"/>
      <c r="I97" s="390">
        <f>IF(COUNTIF(I2:I67,"KO")=0,"",COUNTIF(I2:I67,"KO"))</f>
      </c>
      <c r="J97" s="396"/>
      <c r="K97" s="396"/>
      <c r="L97" s="396"/>
      <c r="M97" s="396"/>
      <c r="N97" s="395"/>
      <c r="O97" s="390">
        <f>IF(COUNTIF(O2:O67,"KO")=0,"",COUNTIF(O2:O67,"KO"))</f>
      </c>
      <c r="P97" s="404"/>
      <c r="Q97" s="396"/>
      <c r="R97" s="396"/>
      <c r="S97" s="396"/>
      <c r="T97" s="395"/>
      <c r="U97" s="390">
        <f>IF(COUNTIF(U2:U67,"KO")=0,"",COUNTIF(U2:U67,"KO"))</f>
      </c>
      <c r="V97" s="396"/>
      <c r="W97" s="396"/>
      <c r="X97" s="396"/>
      <c r="Y97" s="396"/>
      <c r="Z97" s="395"/>
      <c r="AA97" s="387">
        <f>IF(COUNTIF(AA2:AA67,"KO")=0,"",COUNTIF(AA2:AA67,"KO"))</f>
      </c>
      <c r="AB97" s="397"/>
      <c r="AC97" s="396"/>
      <c r="AD97" s="396"/>
      <c r="AE97" s="396"/>
      <c r="AF97" s="395"/>
      <c r="AG97" s="383">
        <f t="shared" si="32"/>
      </c>
      <c r="AM97" s="370"/>
    </row>
    <row r="98" spans="1:39" s="354" customFormat="1" ht="15.75" customHeight="1">
      <c r="A98" s="617"/>
      <c r="B98" s="403"/>
      <c r="C98" s="402" t="s">
        <v>42</v>
      </c>
      <c r="D98" s="387"/>
      <c r="E98" s="396"/>
      <c r="F98" s="396"/>
      <c r="G98" s="396"/>
      <c r="H98" s="395"/>
      <c r="I98" s="390">
        <f>IF(COUNTIF(I13:I67,"S")=0,"",COUNTIF(I13:I67,"S"))</f>
      </c>
      <c r="J98" s="396"/>
      <c r="K98" s="396"/>
      <c r="L98" s="396"/>
      <c r="M98" s="396"/>
      <c r="N98" s="395"/>
      <c r="O98" s="390">
        <f>IF(COUNTIF(O13:O67,"S")=0,"",COUNTIF(O13:O67,"S"))</f>
      </c>
      <c r="P98" s="404"/>
      <c r="Q98" s="396"/>
      <c r="R98" s="396"/>
      <c r="S98" s="396"/>
      <c r="T98" s="395"/>
      <c r="U98" s="390"/>
      <c r="V98" s="396"/>
      <c r="W98" s="396"/>
      <c r="X98" s="396"/>
      <c r="Y98" s="396"/>
      <c r="Z98" s="395"/>
      <c r="AA98" s="387">
        <f>IF(COUNTIF(AA13:AA67,"S")=0,"",COUNTIF(AA13:AA67,"S"))</f>
      </c>
      <c r="AB98" s="397"/>
      <c r="AC98" s="396"/>
      <c r="AD98" s="396"/>
      <c r="AE98" s="396"/>
      <c r="AF98" s="395"/>
      <c r="AG98" s="383">
        <f t="shared" si="32"/>
      </c>
      <c r="AM98" s="370"/>
    </row>
    <row r="99" spans="1:39" s="354" customFormat="1" ht="15.75" customHeight="1">
      <c r="A99" s="617"/>
      <c r="B99" s="403"/>
      <c r="C99" s="402" t="s">
        <v>43</v>
      </c>
      <c r="D99" s="401"/>
      <c r="E99" s="399"/>
      <c r="F99" s="399"/>
      <c r="G99" s="399"/>
      <c r="H99" s="398"/>
      <c r="I99" s="390">
        <f>IF(COUNTIF(I13:I67,"Z")=0,"",COUNTIF(I13:I67,"Z"))</f>
      </c>
      <c r="J99" s="399"/>
      <c r="K99" s="399"/>
      <c r="L99" s="399"/>
      <c r="M99" s="399"/>
      <c r="N99" s="398"/>
      <c r="O99" s="390">
        <f>IF(COUNTIF(O13:O67,"Z")=0,"",COUNTIF(O13:O67,"Z"))</f>
      </c>
      <c r="P99" s="400"/>
      <c r="Q99" s="399"/>
      <c r="R99" s="399"/>
      <c r="S99" s="399"/>
      <c r="T99" s="398"/>
      <c r="U99" s="390">
        <f>IF(COUNTIF(U13:U67,"Z")=0,"",COUNTIF(U13:U67,"Z"))</f>
      </c>
      <c r="V99" s="399"/>
      <c r="W99" s="399"/>
      <c r="X99" s="399"/>
      <c r="Y99" s="399"/>
      <c r="Z99" s="398"/>
      <c r="AA99" s="387">
        <v>1</v>
      </c>
      <c r="AB99" s="397"/>
      <c r="AC99" s="396"/>
      <c r="AD99" s="396"/>
      <c r="AE99" s="396"/>
      <c r="AF99" s="395"/>
      <c r="AG99" s="383">
        <f t="shared" si="32"/>
        <v>1</v>
      </c>
      <c r="AM99" s="370"/>
    </row>
    <row r="100" spans="1:39" s="354" customFormat="1" ht="15.75" customHeight="1">
      <c r="A100" s="618"/>
      <c r="B100" s="394"/>
      <c r="C100" s="393" t="s">
        <v>44</v>
      </c>
      <c r="D100" s="392"/>
      <c r="E100" s="389"/>
      <c r="F100" s="389"/>
      <c r="G100" s="389"/>
      <c r="H100" s="388"/>
      <c r="I100" s="390">
        <f>IF(COUNTIF(I13:I67,"KR")=0,"",COUNTIF(I13:I67,"KR"))</f>
      </c>
      <c r="J100" s="389"/>
      <c r="K100" s="389"/>
      <c r="L100" s="389"/>
      <c r="M100" s="389"/>
      <c r="N100" s="388"/>
      <c r="O100" s="390">
        <v>2</v>
      </c>
      <c r="P100" s="391"/>
      <c r="Q100" s="389"/>
      <c r="R100" s="389"/>
      <c r="S100" s="389"/>
      <c r="T100" s="388"/>
      <c r="U100" s="390">
        <v>1</v>
      </c>
      <c r="V100" s="389"/>
      <c r="W100" s="389"/>
      <c r="X100" s="389"/>
      <c r="Y100" s="389"/>
      <c r="Z100" s="388"/>
      <c r="AA100" s="387">
        <v>2</v>
      </c>
      <c r="AB100" s="386"/>
      <c r="AC100" s="385"/>
      <c r="AD100" s="385"/>
      <c r="AE100" s="385"/>
      <c r="AF100" s="384"/>
      <c r="AG100" s="383">
        <f t="shared" si="32"/>
        <v>5</v>
      </c>
      <c r="AM100" s="370"/>
    </row>
    <row r="101" spans="1:39" s="354" customFormat="1" ht="21" customHeight="1">
      <c r="A101" s="619"/>
      <c r="B101" s="382"/>
      <c r="C101" s="381" t="s">
        <v>393</v>
      </c>
      <c r="D101" s="377"/>
      <c r="E101" s="377"/>
      <c r="F101" s="377"/>
      <c r="G101" s="377"/>
      <c r="H101" s="376"/>
      <c r="I101" s="380"/>
      <c r="J101" s="377"/>
      <c r="K101" s="377"/>
      <c r="L101" s="377"/>
      <c r="M101" s="377"/>
      <c r="N101" s="376"/>
      <c r="O101" s="378"/>
      <c r="P101" s="379"/>
      <c r="Q101" s="377"/>
      <c r="R101" s="377"/>
      <c r="S101" s="377"/>
      <c r="T101" s="376"/>
      <c r="U101" s="378"/>
      <c r="V101" s="377"/>
      <c r="W101" s="377"/>
      <c r="X101" s="377"/>
      <c r="Y101" s="377"/>
      <c r="Z101" s="376"/>
      <c r="AA101" s="375"/>
      <c r="AB101" s="374"/>
      <c r="AC101" s="373"/>
      <c r="AD101" s="373"/>
      <c r="AE101" s="373"/>
      <c r="AF101" s="372"/>
      <c r="AG101" s="371"/>
      <c r="AM101" s="370"/>
    </row>
    <row r="102" spans="1:33" s="354" customFormat="1" ht="15.75" customHeight="1" thickBot="1">
      <c r="A102" s="620"/>
      <c r="B102" s="369"/>
      <c r="C102" s="368" t="s">
        <v>61</v>
      </c>
      <c r="D102" s="367"/>
      <c r="E102" s="366"/>
      <c r="F102" s="366"/>
      <c r="G102" s="366"/>
      <c r="H102" s="365"/>
      <c r="I102" s="363">
        <f>IF(SUM(I88:I101)=0,"",(SUM(I88:I101)))</f>
      </c>
      <c r="J102" s="360"/>
      <c r="K102" s="360"/>
      <c r="L102" s="360"/>
      <c r="M102" s="360"/>
      <c r="N102" s="359"/>
      <c r="O102" s="363">
        <f>IF(SUM(O88:O101)=0,"",(SUM(O88:O101)))</f>
        <v>10</v>
      </c>
      <c r="P102" s="364"/>
      <c r="Q102" s="360"/>
      <c r="R102" s="360"/>
      <c r="S102" s="360"/>
      <c r="T102" s="359"/>
      <c r="U102" s="363">
        <f>IF(SUM(U88:U101)=0,"",(SUM(U88:U101)))</f>
        <v>19</v>
      </c>
      <c r="V102" s="360"/>
      <c r="W102" s="360"/>
      <c r="X102" s="360"/>
      <c r="Y102" s="360"/>
      <c r="Z102" s="359"/>
      <c r="AA102" s="362">
        <f>IF(SUM(AA88:AA101)=0,"",(SUM(AA88:AA101)))</f>
        <v>12</v>
      </c>
      <c r="AB102" s="361"/>
      <c r="AC102" s="360"/>
      <c r="AD102" s="360"/>
      <c r="AE102" s="360"/>
      <c r="AF102" s="359"/>
      <c r="AG102" s="358">
        <f>IF(SUM(AG88:AG101)=0,"",(SUM(AG88:AG101)))</f>
        <v>41</v>
      </c>
    </row>
    <row r="103" spans="1:33" s="354" customFormat="1" ht="15.75" customHeight="1" thickTop="1">
      <c r="A103" s="1188" t="s">
        <v>46</v>
      </c>
      <c r="B103" s="1189"/>
      <c r="C103" s="1189"/>
      <c r="D103" s="1189"/>
      <c r="E103" s="1189"/>
      <c r="F103" s="1189"/>
      <c r="G103" s="1189"/>
      <c r="H103" s="1189"/>
      <c r="I103" s="1189"/>
      <c r="J103" s="1189"/>
      <c r="K103" s="1189"/>
      <c r="L103" s="1189"/>
      <c r="M103" s="1189"/>
      <c r="N103" s="1189"/>
      <c r="O103" s="1189"/>
      <c r="P103" s="1189"/>
      <c r="Q103" s="1189"/>
      <c r="R103" s="1189"/>
      <c r="S103" s="1189"/>
      <c r="T103" s="1189"/>
      <c r="U103" s="1189"/>
      <c r="V103" s="1189"/>
      <c r="W103" s="1189"/>
      <c r="X103" s="1189"/>
      <c r="Y103" s="1189"/>
      <c r="Z103" s="1189"/>
      <c r="AA103" s="1189"/>
      <c r="AB103" s="1163"/>
      <c r="AC103" s="1164"/>
      <c r="AD103" s="1164"/>
      <c r="AE103" s="1164"/>
      <c r="AF103" s="1164"/>
      <c r="AG103" s="1165"/>
    </row>
    <row r="104" spans="1:33" s="354" customFormat="1" ht="15.75" customHeight="1">
      <c r="A104" s="1090" t="s">
        <v>279</v>
      </c>
      <c r="B104" s="1091"/>
      <c r="C104" s="1091"/>
      <c r="D104" s="1091"/>
      <c r="E104" s="1091"/>
      <c r="F104" s="1091"/>
      <c r="G104" s="1091"/>
      <c r="H104" s="1091"/>
      <c r="I104" s="1091"/>
      <c r="J104" s="1091"/>
      <c r="K104" s="1091"/>
      <c r="L104" s="1091"/>
      <c r="M104" s="1091"/>
      <c r="N104" s="1091"/>
      <c r="O104" s="1091"/>
      <c r="P104" s="1091"/>
      <c r="Q104" s="1091"/>
      <c r="R104" s="1091"/>
      <c r="S104" s="1091"/>
      <c r="T104" s="1091"/>
      <c r="U104" s="1091"/>
      <c r="V104" s="1091"/>
      <c r="W104" s="1091"/>
      <c r="X104" s="1091"/>
      <c r="Y104" s="1091"/>
      <c r="Z104" s="1091"/>
      <c r="AA104" s="1092"/>
      <c r="AB104" s="1166"/>
      <c r="AC104" s="1167"/>
      <c r="AD104" s="1167"/>
      <c r="AE104" s="1167"/>
      <c r="AF104" s="1167"/>
      <c r="AG104" s="1168"/>
    </row>
    <row r="105" spans="1:33" s="354" customFormat="1" ht="15.75" customHeight="1">
      <c r="A105" s="1090" t="s">
        <v>453</v>
      </c>
      <c r="B105" s="1091"/>
      <c r="C105" s="1091"/>
      <c r="D105" s="1091"/>
      <c r="E105" s="1091"/>
      <c r="F105" s="1091"/>
      <c r="G105" s="1091"/>
      <c r="H105" s="1091"/>
      <c r="I105" s="1091"/>
      <c r="J105" s="1091"/>
      <c r="K105" s="1091"/>
      <c r="L105" s="1091"/>
      <c r="M105" s="1091"/>
      <c r="N105" s="1091"/>
      <c r="O105" s="1091"/>
      <c r="P105" s="1091"/>
      <c r="Q105" s="1091"/>
      <c r="R105" s="1091"/>
      <c r="S105" s="1091"/>
      <c r="T105" s="1091"/>
      <c r="U105" s="1091"/>
      <c r="V105" s="1091"/>
      <c r="W105" s="1091"/>
      <c r="X105" s="1091"/>
      <c r="Y105" s="1091"/>
      <c r="Z105" s="1091"/>
      <c r="AA105" s="1092"/>
      <c r="AB105" s="1166"/>
      <c r="AC105" s="1167"/>
      <c r="AD105" s="1167"/>
      <c r="AE105" s="1167"/>
      <c r="AF105" s="1167"/>
      <c r="AG105" s="1168"/>
    </row>
    <row r="106" spans="1:33" s="354" customFormat="1" ht="15.75" customHeight="1">
      <c r="A106" s="1090" t="s">
        <v>454</v>
      </c>
      <c r="B106" s="1091"/>
      <c r="C106" s="1091"/>
      <c r="D106" s="1091"/>
      <c r="E106" s="1091"/>
      <c r="F106" s="1091"/>
      <c r="G106" s="1091"/>
      <c r="H106" s="1091"/>
      <c r="I106" s="1091"/>
      <c r="J106" s="1091"/>
      <c r="K106" s="1091"/>
      <c r="L106" s="1091"/>
      <c r="M106" s="1091"/>
      <c r="N106" s="1091"/>
      <c r="O106" s="1091"/>
      <c r="P106" s="1091"/>
      <c r="Q106" s="1091"/>
      <c r="R106" s="1091"/>
      <c r="S106" s="1091"/>
      <c r="T106" s="1091"/>
      <c r="U106" s="1091"/>
      <c r="V106" s="1091"/>
      <c r="W106" s="1091"/>
      <c r="X106" s="1091"/>
      <c r="Y106" s="1091"/>
      <c r="Z106" s="1091"/>
      <c r="AA106" s="1092"/>
      <c r="AB106" s="1166"/>
      <c r="AC106" s="1167"/>
      <c r="AD106" s="1167"/>
      <c r="AE106" s="1167"/>
      <c r="AF106" s="1167"/>
      <c r="AG106" s="1168"/>
    </row>
    <row r="107" spans="1:33" s="354" customFormat="1" ht="15.75" customHeight="1" thickBot="1">
      <c r="A107" s="1133"/>
      <c r="B107" s="1134"/>
      <c r="C107" s="1134"/>
      <c r="D107" s="1134"/>
      <c r="E107" s="1134"/>
      <c r="F107" s="1134"/>
      <c r="G107" s="1134"/>
      <c r="H107" s="1134"/>
      <c r="I107" s="1134"/>
      <c r="J107" s="1134"/>
      <c r="K107" s="1134"/>
      <c r="L107" s="1134"/>
      <c r="M107" s="1134"/>
      <c r="N107" s="1134"/>
      <c r="O107" s="1134"/>
      <c r="P107" s="1134"/>
      <c r="Q107" s="1134"/>
      <c r="R107" s="1134"/>
      <c r="S107" s="1134"/>
      <c r="T107" s="1134"/>
      <c r="U107" s="1134"/>
      <c r="V107" s="1134"/>
      <c r="W107" s="1134"/>
      <c r="X107" s="1134"/>
      <c r="Y107" s="1134"/>
      <c r="Z107" s="1134"/>
      <c r="AA107" s="1134"/>
      <c r="AB107" s="1169"/>
      <c r="AC107" s="1170"/>
      <c r="AD107" s="1170"/>
      <c r="AE107" s="1170"/>
      <c r="AF107" s="1170"/>
      <c r="AG107" s="1171"/>
    </row>
    <row r="108" spans="1:3" s="354" customFormat="1" ht="15.75" customHeight="1" thickTop="1">
      <c r="A108" s="356"/>
      <c r="B108" s="357"/>
      <c r="C108" s="357"/>
    </row>
    <row r="109" spans="1:3" s="354" customFormat="1" ht="15.75" customHeight="1">
      <c r="A109" s="356"/>
      <c r="B109" s="357"/>
      <c r="C109" s="357"/>
    </row>
    <row r="110" spans="1:3" s="354" customFormat="1" ht="15.75" customHeight="1">
      <c r="A110" s="356"/>
      <c r="B110" s="357"/>
      <c r="C110" s="357"/>
    </row>
    <row r="111" spans="1:3" s="354" customFormat="1" ht="15.75" customHeight="1">
      <c r="A111" s="356"/>
      <c r="B111" s="357"/>
      <c r="C111" s="357"/>
    </row>
    <row r="112" spans="1:3" s="354" customFormat="1" ht="15.75" customHeight="1">
      <c r="A112" s="356"/>
      <c r="B112" s="357"/>
      <c r="C112" s="357"/>
    </row>
    <row r="113" spans="1:3" s="354" customFormat="1" ht="15.75" customHeight="1">
      <c r="A113" s="356"/>
      <c r="B113" s="357"/>
      <c r="C113" s="357"/>
    </row>
    <row r="114" spans="1:3" s="354" customFormat="1" ht="15.75" customHeight="1">
      <c r="A114" s="356"/>
      <c r="B114" s="357"/>
      <c r="C114" s="357"/>
    </row>
    <row r="115" spans="1:3" s="354" customFormat="1" ht="15.75" customHeight="1">
      <c r="A115" s="356"/>
      <c r="B115" s="357"/>
      <c r="C115" s="357"/>
    </row>
    <row r="116" spans="1:3" s="354" customFormat="1" ht="15.75" customHeight="1">
      <c r="A116" s="356"/>
      <c r="B116" s="357"/>
      <c r="C116" s="357"/>
    </row>
    <row r="117" spans="1:3" s="354" customFormat="1" ht="15.75" customHeight="1">
      <c r="A117" s="356"/>
      <c r="B117" s="357"/>
      <c r="C117" s="357"/>
    </row>
    <row r="118" spans="1:3" s="354" customFormat="1" ht="15.75" customHeight="1">
      <c r="A118" s="356"/>
      <c r="B118" s="357"/>
      <c r="C118" s="357"/>
    </row>
    <row r="119" spans="1:3" s="354" customFormat="1" ht="15.75" customHeight="1">
      <c r="A119" s="356"/>
      <c r="B119" s="357"/>
      <c r="C119" s="357"/>
    </row>
    <row r="120" spans="1:3" s="354" customFormat="1" ht="15.75" customHeight="1">
      <c r="A120" s="356"/>
      <c r="B120" s="357"/>
      <c r="C120" s="357"/>
    </row>
    <row r="121" spans="1:3" s="354" customFormat="1" ht="15.75" customHeight="1">
      <c r="A121" s="356"/>
      <c r="B121" s="357"/>
      <c r="C121" s="357"/>
    </row>
    <row r="122" spans="1:3" s="354" customFormat="1" ht="15.75" customHeight="1">
      <c r="A122" s="356"/>
      <c r="B122" s="357"/>
      <c r="C122" s="357"/>
    </row>
    <row r="123" spans="1:3" s="354" customFormat="1" ht="15.75" customHeight="1">
      <c r="A123" s="356"/>
      <c r="B123" s="357"/>
      <c r="C123" s="357"/>
    </row>
    <row r="124" spans="1:3" s="354" customFormat="1" ht="15.75" customHeight="1">
      <c r="A124" s="356"/>
      <c r="B124" s="357"/>
      <c r="C124" s="357"/>
    </row>
    <row r="125" spans="1:3" s="354" customFormat="1" ht="15.75" customHeight="1">
      <c r="A125" s="356"/>
      <c r="B125" s="357"/>
      <c r="C125" s="357"/>
    </row>
    <row r="126" spans="1:3" s="354" customFormat="1" ht="15.75" customHeight="1">
      <c r="A126" s="356"/>
      <c r="B126" s="357"/>
      <c r="C126" s="357"/>
    </row>
    <row r="127" spans="1:3" s="354" customFormat="1" ht="15.75" customHeight="1">
      <c r="A127" s="356"/>
      <c r="B127" s="357"/>
      <c r="C127" s="357"/>
    </row>
    <row r="128" spans="1:3" s="354" customFormat="1" ht="15.75" customHeight="1">
      <c r="A128" s="356"/>
      <c r="B128" s="357"/>
      <c r="C128" s="357"/>
    </row>
    <row r="129" spans="1:3" s="354" customFormat="1" ht="15.75" customHeight="1">
      <c r="A129" s="356"/>
      <c r="B129" s="357"/>
      <c r="C129" s="357"/>
    </row>
    <row r="130" spans="1:3" s="354" customFormat="1" ht="15.75" customHeight="1">
      <c r="A130" s="356"/>
      <c r="B130" s="357"/>
      <c r="C130" s="357"/>
    </row>
    <row r="131" spans="1:3" s="354" customFormat="1" ht="15.75" customHeight="1">
      <c r="A131" s="356"/>
      <c r="B131" s="357"/>
      <c r="C131" s="357"/>
    </row>
    <row r="132" spans="1:3" s="354" customFormat="1" ht="15.75" customHeight="1">
      <c r="A132" s="356"/>
      <c r="B132" s="357"/>
      <c r="C132" s="357"/>
    </row>
    <row r="133" spans="1:3" s="354" customFormat="1" ht="15.75" customHeight="1">
      <c r="A133" s="356"/>
      <c r="B133" s="357"/>
      <c r="C133" s="357"/>
    </row>
    <row r="134" spans="1:3" s="354" customFormat="1" ht="15.75" customHeight="1">
      <c r="A134" s="356"/>
      <c r="B134" s="357"/>
      <c r="C134" s="357"/>
    </row>
    <row r="135" spans="1:3" s="354" customFormat="1" ht="15.75" customHeight="1">
      <c r="A135" s="356"/>
      <c r="B135" s="357"/>
      <c r="C135" s="357"/>
    </row>
    <row r="136" spans="1:3" s="354" customFormat="1" ht="15.75" customHeight="1">
      <c r="A136" s="356"/>
      <c r="B136" s="357"/>
      <c r="C136" s="357"/>
    </row>
    <row r="137" spans="1:3" s="354" customFormat="1" ht="15.75" customHeight="1">
      <c r="A137" s="356"/>
      <c r="B137" s="357"/>
      <c r="C137" s="357"/>
    </row>
    <row r="138" spans="1:3" s="354" customFormat="1" ht="15.75" customHeight="1">
      <c r="A138" s="356"/>
      <c r="B138" s="357"/>
      <c r="C138" s="357"/>
    </row>
    <row r="139" spans="1:3" s="354" customFormat="1" ht="15.75" customHeight="1">
      <c r="A139" s="356"/>
      <c r="B139" s="357"/>
      <c r="C139" s="357"/>
    </row>
    <row r="140" spans="1:3" s="354" customFormat="1" ht="15.75" customHeight="1">
      <c r="A140" s="356"/>
      <c r="B140" s="357"/>
      <c r="C140" s="357"/>
    </row>
    <row r="141" spans="1:3" s="354" customFormat="1" ht="15.75" customHeight="1">
      <c r="A141" s="356"/>
      <c r="B141" s="357"/>
      <c r="C141" s="357"/>
    </row>
    <row r="142" spans="1:3" s="354" customFormat="1" ht="15.75" customHeight="1">
      <c r="A142" s="356"/>
      <c r="B142" s="357"/>
      <c r="C142" s="357"/>
    </row>
    <row r="143" spans="1:3" s="354" customFormat="1" ht="15.75" customHeight="1">
      <c r="A143" s="356"/>
      <c r="B143" s="357"/>
      <c r="C143" s="357"/>
    </row>
    <row r="144" spans="1:3" s="354" customFormat="1" ht="15.75" customHeight="1">
      <c r="A144" s="356"/>
      <c r="B144" s="357"/>
      <c r="C144" s="357"/>
    </row>
    <row r="145" spans="1:3" s="354" customFormat="1" ht="15.75" customHeight="1">
      <c r="A145" s="356"/>
      <c r="B145" s="357"/>
      <c r="C145" s="357"/>
    </row>
    <row r="146" spans="1:3" s="354" customFormat="1" ht="15.75" customHeight="1">
      <c r="A146" s="356"/>
      <c r="B146" s="357"/>
      <c r="C146" s="357"/>
    </row>
    <row r="147" spans="1:3" s="354" customFormat="1" ht="15.75" customHeight="1">
      <c r="A147" s="356"/>
      <c r="B147" s="357"/>
      <c r="C147" s="357"/>
    </row>
    <row r="148" spans="1:3" s="354" customFormat="1" ht="15.75" customHeight="1">
      <c r="A148" s="356"/>
      <c r="B148" s="357"/>
      <c r="C148" s="357"/>
    </row>
    <row r="149" spans="1:3" s="354" customFormat="1" ht="15.75" customHeight="1">
      <c r="A149" s="356"/>
      <c r="B149" s="357"/>
      <c r="C149" s="357"/>
    </row>
    <row r="150" spans="1:3" s="354" customFormat="1" ht="15.75" customHeight="1">
      <c r="A150" s="356"/>
      <c r="B150" s="357"/>
      <c r="C150" s="357"/>
    </row>
    <row r="151" spans="1:3" s="354" customFormat="1" ht="15.75" customHeight="1">
      <c r="A151" s="356"/>
      <c r="B151" s="357"/>
      <c r="C151" s="357"/>
    </row>
    <row r="152" spans="1:3" s="354" customFormat="1" ht="15.75" customHeight="1">
      <c r="A152" s="356"/>
      <c r="B152" s="357"/>
      <c r="C152" s="357"/>
    </row>
    <row r="153" spans="1:3" s="354" customFormat="1" ht="15.75" customHeight="1">
      <c r="A153" s="356"/>
      <c r="B153" s="357"/>
      <c r="C153" s="357"/>
    </row>
    <row r="154" spans="1:3" s="354" customFormat="1" ht="15.75" customHeight="1">
      <c r="A154" s="356"/>
      <c r="B154" s="357"/>
      <c r="C154" s="357"/>
    </row>
    <row r="155" spans="1:3" s="354" customFormat="1" ht="15.75" customHeight="1">
      <c r="A155" s="356"/>
      <c r="B155" s="357"/>
      <c r="C155" s="357"/>
    </row>
    <row r="156" spans="1:3" s="354" customFormat="1" ht="15.75" customHeight="1">
      <c r="A156" s="356"/>
      <c r="B156" s="357"/>
      <c r="C156" s="357"/>
    </row>
    <row r="157" spans="1:3" s="354" customFormat="1" ht="15.75" customHeight="1">
      <c r="A157" s="356"/>
      <c r="B157" s="357"/>
      <c r="C157" s="357"/>
    </row>
    <row r="158" spans="1:3" s="354" customFormat="1" ht="15.75" customHeight="1">
      <c r="A158" s="356"/>
      <c r="B158" s="357"/>
      <c r="C158" s="357"/>
    </row>
    <row r="159" spans="1:3" s="354" customFormat="1" ht="15.75" customHeight="1">
      <c r="A159" s="356"/>
      <c r="B159" s="357"/>
      <c r="C159" s="357"/>
    </row>
    <row r="160" spans="1:3" s="354" customFormat="1" ht="15.75" customHeight="1">
      <c r="A160" s="356"/>
      <c r="B160" s="357"/>
      <c r="C160" s="357"/>
    </row>
    <row r="161" spans="1:3" s="354" customFormat="1" ht="15.75" customHeight="1">
      <c r="A161" s="356"/>
      <c r="B161" s="357"/>
      <c r="C161" s="357"/>
    </row>
    <row r="162" spans="1:3" s="354" customFormat="1" ht="15.75" customHeight="1">
      <c r="A162" s="356"/>
      <c r="B162" s="357"/>
      <c r="C162" s="357"/>
    </row>
    <row r="163" spans="1:3" s="354" customFormat="1" ht="15.75" customHeight="1">
      <c r="A163" s="356"/>
      <c r="B163" s="357"/>
      <c r="C163" s="357"/>
    </row>
    <row r="164" spans="1:3" s="354" customFormat="1" ht="15.75" customHeight="1">
      <c r="A164" s="356"/>
      <c r="B164" s="357"/>
      <c r="C164" s="357"/>
    </row>
    <row r="165" spans="1:3" s="354" customFormat="1" ht="15.75" customHeight="1">
      <c r="A165" s="356"/>
      <c r="B165" s="357"/>
      <c r="C165" s="357"/>
    </row>
    <row r="166" spans="1:3" s="354" customFormat="1" ht="15.75" customHeight="1">
      <c r="A166" s="356"/>
      <c r="B166" s="357"/>
      <c r="C166" s="357"/>
    </row>
    <row r="167" spans="1:3" s="354" customFormat="1" ht="15.75" customHeight="1">
      <c r="A167" s="356"/>
      <c r="B167" s="357"/>
      <c r="C167" s="357"/>
    </row>
    <row r="168" spans="1:3" s="354" customFormat="1" ht="15.75" customHeight="1">
      <c r="A168" s="356"/>
      <c r="B168" s="357"/>
      <c r="C168" s="357"/>
    </row>
    <row r="169" spans="1:3" s="354" customFormat="1" ht="15.75" customHeight="1">
      <c r="A169" s="356"/>
      <c r="B169" s="357"/>
      <c r="C169" s="357"/>
    </row>
    <row r="170" spans="1:3" s="354" customFormat="1" ht="15.75" customHeight="1">
      <c r="A170" s="356"/>
      <c r="B170" s="357"/>
      <c r="C170" s="357"/>
    </row>
    <row r="171" spans="1:3" s="354" customFormat="1" ht="15.75" customHeight="1">
      <c r="A171" s="356"/>
      <c r="B171" s="355"/>
      <c r="C171" s="355"/>
    </row>
    <row r="172" spans="1:3" s="354" customFormat="1" ht="15.75" customHeight="1">
      <c r="A172" s="356"/>
      <c r="B172" s="355"/>
      <c r="C172" s="355"/>
    </row>
    <row r="173" spans="1:3" s="354" customFormat="1" ht="15.75" customHeight="1">
      <c r="A173" s="356"/>
      <c r="B173" s="355"/>
      <c r="C173" s="355"/>
    </row>
    <row r="174" spans="1:3" s="354" customFormat="1" ht="15.75" customHeight="1">
      <c r="A174" s="356"/>
      <c r="B174" s="355"/>
      <c r="C174" s="355"/>
    </row>
    <row r="175" spans="1:3" s="354" customFormat="1" ht="15.75" customHeight="1">
      <c r="A175" s="356"/>
      <c r="B175" s="355"/>
      <c r="C175" s="355"/>
    </row>
    <row r="176" spans="1:3" s="354" customFormat="1" ht="15.75" customHeight="1">
      <c r="A176" s="356"/>
      <c r="B176" s="355"/>
      <c r="C176" s="355"/>
    </row>
    <row r="177" spans="1:3" s="354" customFormat="1" ht="15.75" customHeight="1">
      <c r="A177" s="356"/>
      <c r="B177" s="355"/>
      <c r="C177" s="355"/>
    </row>
    <row r="178" spans="1:3" s="354" customFormat="1" ht="15.75" customHeight="1">
      <c r="A178" s="356"/>
      <c r="B178" s="355"/>
      <c r="C178" s="355"/>
    </row>
    <row r="179" spans="1:3" s="354" customFormat="1" ht="15.75" customHeight="1">
      <c r="A179" s="356"/>
      <c r="B179" s="355"/>
      <c r="C179" s="355"/>
    </row>
    <row r="180" spans="1:3" ht="15.75" customHeight="1">
      <c r="A180" s="353"/>
      <c r="B180" s="352"/>
      <c r="C180" s="352"/>
    </row>
    <row r="181" spans="1:3" ht="15.75" customHeight="1">
      <c r="A181" s="353"/>
      <c r="B181" s="352"/>
      <c r="C181" s="352"/>
    </row>
    <row r="182" spans="1:3" ht="15.75" customHeight="1">
      <c r="A182" s="353"/>
      <c r="B182" s="352"/>
      <c r="C182" s="352"/>
    </row>
    <row r="183" spans="1:3" ht="15.75" customHeight="1">
      <c r="A183" s="353"/>
      <c r="B183" s="352"/>
      <c r="C183" s="352"/>
    </row>
    <row r="184" spans="1:3" ht="15.75" customHeight="1">
      <c r="A184" s="353"/>
      <c r="B184" s="352"/>
      <c r="C184" s="352"/>
    </row>
    <row r="185" spans="1:3" ht="15.75" customHeight="1">
      <c r="A185" s="353"/>
      <c r="B185" s="352"/>
      <c r="C185" s="352"/>
    </row>
    <row r="186" spans="1:3" ht="15.75" customHeight="1">
      <c r="A186" s="353"/>
      <c r="B186" s="352"/>
      <c r="C186" s="352"/>
    </row>
    <row r="187" spans="1:3" ht="15.75" customHeight="1">
      <c r="A187" s="353"/>
      <c r="B187" s="352"/>
      <c r="C187" s="352"/>
    </row>
    <row r="188" spans="1:3" ht="15.75" customHeight="1">
      <c r="A188" s="353"/>
      <c r="B188" s="352"/>
      <c r="C188" s="352"/>
    </row>
    <row r="189" spans="1:3" ht="15.75" customHeight="1">
      <c r="A189" s="353"/>
      <c r="B189" s="352"/>
      <c r="C189" s="352"/>
    </row>
    <row r="190" spans="1:3" ht="15.75" customHeight="1">
      <c r="A190" s="353"/>
      <c r="B190" s="352"/>
      <c r="C190" s="352"/>
    </row>
    <row r="191" spans="1:3" ht="15.75" customHeight="1">
      <c r="A191" s="353"/>
      <c r="B191" s="352"/>
      <c r="C191" s="352"/>
    </row>
    <row r="192" spans="1:3" ht="15.75" customHeight="1">
      <c r="A192" s="353"/>
      <c r="B192" s="352"/>
      <c r="C192" s="352"/>
    </row>
    <row r="193" spans="1:3" ht="15.75" customHeight="1">
      <c r="A193" s="353"/>
      <c r="B193" s="352"/>
      <c r="C193" s="352"/>
    </row>
    <row r="194" spans="1:3" ht="15.75" customHeight="1">
      <c r="A194" s="353"/>
      <c r="B194" s="352"/>
      <c r="C194" s="352"/>
    </row>
    <row r="195" spans="1:3" ht="15.75" customHeight="1">
      <c r="A195" s="353"/>
      <c r="B195" s="352"/>
      <c r="C195" s="352"/>
    </row>
    <row r="196" spans="1:3" ht="15.75" customHeight="1">
      <c r="A196" s="353"/>
      <c r="B196" s="352"/>
      <c r="C196" s="352"/>
    </row>
    <row r="197" spans="1:3" ht="15.75" customHeight="1">
      <c r="A197" s="353"/>
      <c r="B197" s="352"/>
      <c r="C197" s="352"/>
    </row>
    <row r="198" spans="1:3" ht="15.75" customHeight="1">
      <c r="A198" s="353"/>
      <c r="B198" s="352"/>
      <c r="C198" s="352"/>
    </row>
    <row r="199" spans="1:3" ht="15.75" customHeight="1">
      <c r="A199" s="353"/>
      <c r="B199" s="352"/>
      <c r="C199" s="352"/>
    </row>
    <row r="200" spans="1:3" ht="15.75" customHeight="1">
      <c r="A200" s="353"/>
      <c r="B200" s="352"/>
      <c r="C200" s="352"/>
    </row>
    <row r="201" spans="1:3" ht="15.75" customHeight="1">
      <c r="A201" s="353"/>
      <c r="B201" s="352"/>
      <c r="C201" s="352"/>
    </row>
    <row r="202" spans="1:3" ht="15.75" customHeight="1">
      <c r="A202" s="353"/>
      <c r="B202" s="352"/>
      <c r="C202" s="352"/>
    </row>
    <row r="203" spans="1:3" ht="15.75" customHeight="1">
      <c r="A203" s="353"/>
      <c r="B203" s="352"/>
      <c r="C203" s="352"/>
    </row>
    <row r="204" spans="1:3" ht="15.75" customHeight="1">
      <c r="A204" s="353"/>
      <c r="B204" s="352"/>
      <c r="C204" s="352"/>
    </row>
    <row r="205" spans="1:3" ht="15.75" customHeight="1">
      <c r="A205" s="353"/>
      <c r="B205" s="352"/>
      <c r="C205" s="352"/>
    </row>
    <row r="206" spans="1:3" ht="15.75" customHeight="1">
      <c r="A206" s="353"/>
      <c r="B206" s="352"/>
      <c r="C206" s="352"/>
    </row>
    <row r="207" spans="1:3" ht="15.75" customHeight="1">
      <c r="A207" s="353"/>
      <c r="B207" s="352"/>
      <c r="C207" s="352"/>
    </row>
    <row r="208" spans="1:3" ht="15.75" customHeight="1">
      <c r="A208" s="353"/>
      <c r="B208" s="352"/>
      <c r="C208" s="352"/>
    </row>
    <row r="209" spans="1:3" ht="15.75" customHeight="1">
      <c r="A209" s="353"/>
      <c r="B209" s="352"/>
      <c r="C209" s="352"/>
    </row>
    <row r="210" spans="1:3" ht="15.75" customHeight="1">
      <c r="A210" s="353"/>
      <c r="B210" s="352"/>
      <c r="C210" s="352"/>
    </row>
    <row r="211" spans="1:3" ht="15.75" customHeight="1">
      <c r="A211" s="353"/>
      <c r="B211" s="352"/>
      <c r="C211" s="352"/>
    </row>
    <row r="212" spans="1:3" ht="15.75" customHeight="1">
      <c r="A212" s="353"/>
      <c r="B212" s="352"/>
      <c r="C212" s="352"/>
    </row>
    <row r="213" spans="1:3" ht="15.75" customHeight="1">
      <c r="A213" s="353"/>
      <c r="B213" s="352"/>
      <c r="C213" s="352"/>
    </row>
    <row r="214" spans="1:3" ht="15.75">
      <c r="A214" s="353"/>
      <c r="B214" s="352"/>
      <c r="C214" s="352"/>
    </row>
    <row r="215" spans="1:3" ht="15.75">
      <c r="A215" s="353"/>
      <c r="B215" s="352"/>
      <c r="C215" s="352"/>
    </row>
    <row r="216" spans="1:3" ht="15.75">
      <c r="A216" s="353"/>
      <c r="B216" s="352"/>
      <c r="C216" s="352"/>
    </row>
    <row r="217" spans="1:3" ht="15.75">
      <c r="A217" s="353"/>
      <c r="B217" s="352"/>
      <c r="C217" s="352"/>
    </row>
    <row r="218" spans="1:3" ht="15.75">
      <c r="A218" s="353"/>
      <c r="B218" s="352"/>
      <c r="C218" s="352"/>
    </row>
    <row r="219" spans="1:3" ht="15.75">
      <c r="A219" s="353"/>
      <c r="B219" s="352"/>
      <c r="C219" s="352"/>
    </row>
    <row r="220" spans="1:3" ht="15.75">
      <c r="A220" s="353"/>
      <c r="B220" s="352"/>
      <c r="C220" s="352"/>
    </row>
    <row r="221" spans="1:3" ht="15.75">
      <c r="A221" s="353"/>
      <c r="B221" s="352"/>
      <c r="C221" s="352"/>
    </row>
    <row r="222" spans="1:3" ht="15.75">
      <c r="A222" s="353"/>
      <c r="B222" s="352"/>
      <c r="C222" s="352"/>
    </row>
    <row r="223" spans="1:3" ht="15.75">
      <c r="A223" s="353"/>
      <c r="B223" s="352"/>
      <c r="C223" s="352"/>
    </row>
    <row r="224" spans="1:3" ht="15.75">
      <c r="A224" s="353"/>
      <c r="B224" s="352"/>
      <c r="C224" s="352"/>
    </row>
    <row r="225" spans="1:3" ht="15.75">
      <c r="A225" s="353"/>
      <c r="B225" s="352"/>
      <c r="C225" s="352"/>
    </row>
    <row r="226" spans="1:3" ht="15.75">
      <c r="A226" s="353"/>
      <c r="B226" s="352"/>
      <c r="C226" s="352"/>
    </row>
    <row r="227" spans="1:3" ht="15.75">
      <c r="A227" s="353"/>
      <c r="B227" s="352"/>
      <c r="C227" s="352"/>
    </row>
    <row r="228" spans="1:3" ht="15.75">
      <c r="A228" s="353"/>
      <c r="B228" s="352"/>
      <c r="C228" s="352"/>
    </row>
    <row r="229" spans="1:3" ht="15.75">
      <c r="A229" s="353"/>
      <c r="B229" s="352"/>
      <c r="C229" s="352"/>
    </row>
    <row r="230" spans="1:3" ht="15.75">
      <c r="A230" s="353"/>
      <c r="B230" s="352"/>
      <c r="C230" s="352"/>
    </row>
    <row r="231" spans="1:3" ht="15.75">
      <c r="A231" s="353"/>
      <c r="B231" s="352"/>
      <c r="C231" s="352"/>
    </row>
    <row r="232" spans="1:3" ht="15.75">
      <c r="A232" s="353"/>
      <c r="B232" s="352"/>
      <c r="C232" s="352"/>
    </row>
    <row r="233" spans="1:3" ht="15.75">
      <c r="A233" s="353"/>
      <c r="B233" s="352"/>
      <c r="C233" s="352"/>
    </row>
    <row r="234" spans="1:3" ht="15.75">
      <c r="A234" s="353"/>
      <c r="B234" s="352"/>
      <c r="C234" s="352"/>
    </row>
    <row r="235" spans="1:3" ht="15.75">
      <c r="A235" s="353"/>
      <c r="B235" s="352"/>
      <c r="C235" s="352"/>
    </row>
    <row r="236" spans="1:3" ht="15.75">
      <c r="A236" s="353"/>
      <c r="B236" s="352"/>
      <c r="C236" s="352"/>
    </row>
    <row r="237" spans="1:3" ht="15.75">
      <c r="A237" s="353"/>
      <c r="B237" s="352"/>
      <c r="C237" s="352"/>
    </row>
    <row r="238" spans="1:3" ht="15.75">
      <c r="A238" s="353"/>
      <c r="B238" s="352"/>
      <c r="C238" s="352"/>
    </row>
    <row r="239" spans="1:3" ht="15.75">
      <c r="A239" s="353"/>
      <c r="B239" s="352"/>
      <c r="C239" s="352"/>
    </row>
    <row r="240" spans="1:3" ht="15.75">
      <c r="A240" s="353"/>
      <c r="B240" s="352"/>
      <c r="C240" s="352"/>
    </row>
    <row r="241" spans="1:3" ht="15.75">
      <c r="A241" s="353"/>
      <c r="B241" s="352"/>
      <c r="C241" s="352"/>
    </row>
    <row r="242" spans="1:3" ht="15.75">
      <c r="A242" s="353"/>
      <c r="B242" s="352"/>
      <c r="C242" s="352"/>
    </row>
    <row r="243" spans="1:3" ht="15.75">
      <c r="A243" s="353"/>
      <c r="B243" s="352"/>
      <c r="C243" s="352"/>
    </row>
    <row r="244" spans="1:3" ht="15.75">
      <c r="A244" s="353"/>
      <c r="B244" s="352"/>
      <c r="C244" s="352"/>
    </row>
    <row r="245" spans="1:3" ht="15.75">
      <c r="A245" s="353"/>
      <c r="B245" s="352"/>
      <c r="C245" s="352"/>
    </row>
    <row r="246" spans="1:3" ht="15.75">
      <c r="A246" s="353"/>
      <c r="B246" s="352"/>
      <c r="C246" s="352"/>
    </row>
    <row r="247" spans="1:3" ht="15.75">
      <c r="A247" s="353"/>
      <c r="B247" s="352"/>
      <c r="C247" s="352"/>
    </row>
    <row r="248" spans="1:3" ht="15.75">
      <c r="A248" s="353"/>
      <c r="B248" s="352"/>
      <c r="C248" s="352"/>
    </row>
    <row r="249" spans="1:3" ht="15.75">
      <c r="A249" s="353"/>
      <c r="B249" s="352"/>
      <c r="C249" s="352"/>
    </row>
    <row r="250" spans="1:3" ht="15.75">
      <c r="A250" s="353"/>
      <c r="B250" s="352"/>
      <c r="C250" s="352"/>
    </row>
    <row r="251" spans="1:3" ht="15.75">
      <c r="A251" s="353"/>
      <c r="B251" s="352"/>
      <c r="C251" s="352"/>
    </row>
    <row r="252" spans="1:3" ht="15.75">
      <c r="A252" s="353"/>
      <c r="B252" s="352"/>
      <c r="C252" s="352"/>
    </row>
    <row r="253" spans="1:3" ht="15.75">
      <c r="A253" s="353"/>
      <c r="B253" s="352"/>
      <c r="C253" s="352"/>
    </row>
    <row r="254" spans="1:3" ht="15.75">
      <c r="A254" s="353"/>
      <c r="B254" s="352"/>
      <c r="C254" s="352"/>
    </row>
    <row r="255" spans="1:3" ht="15.75">
      <c r="A255" s="353"/>
      <c r="B255" s="352"/>
      <c r="C255" s="352"/>
    </row>
    <row r="256" spans="1:3" ht="15.75">
      <c r="A256" s="353"/>
      <c r="B256" s="352"/>
      <c r="C256" s="352"/>
    </row>
    <row r="257" spans="1:3" ht="15.75">
      <c r="A257" s="353"/>
      <c r="B257" s="352"/>
      <c r="C257" s="352"/>
    </row>
    <row r="258" spans="1:3" ht="15.75">
      <c r="A258" s="353"/>
      <c r="B258" s="352"/>
      <c r="C258" s="352"/>
    </row>
    <row r="259" spans="1:3" ht="15.75">
      <c r="A259" s="353"/>
      <c r="B259" s="352"/>
      <c r="C259" s="352"/>
    </row>
    <row r="260" spans="1:3" ht="15.75">
      <c r="A260" s="353"/>
      <c r="B260" s="352"/>
      <c r="C260" s="352"/>
    </row>
    <row r="261" spans="1:3" ht="15.75">
      <c r="A261" s="353"/>
      <c r="B261" s="352"/>
      <c r="C261" s="352"/>
    </row>
    <row r="262" spans="1:3" ht="15.75">
      <c r="A262" s="353"/>
      <c r="B262" s="352"/>
      <c r="C262" s="352"/>
    </row>
    <row r="263" spans="1:3" ht="15.75">
      <c r="A263" s="353"/>
      <c r="B263" s="352"/>
      <c r="C263" s="352"/>
    </row>
    <row r="264" spans="1:3" ht="15.75">
      <c r="A264" s="353"/>
      <c r="B264" s="352"/>
      <c r="C264" s="352"/>
    </row>
    <row r="265" spans="1:3" ht="15.75">
      <c r="A265" s="353"/>
      <c r="B265" s="352"/>
      <c r="C265" s="352"/>
    </row>
    <row r="266" spans="1:3" ht="15.75">
      <c r="A266" s="353"/>
      <c r="B266" s="352"/>
      <c r="C266" s="352"/>
    </row>
    <row r="267" spans="1:3" ht="15.75">
      <c r="A267" s="353"/>
      <c r="B267" s="352"/>
      <c r="C267" s="352"/>
    </row>
    <row r="268" spans="1:3" ht="15.75">
      <c r="A268" s="353"/>
      <c r="B268" s="352"/>
      <c r="C268" s="352"/>
    </row>
    <row r="269" spans="1:3" ht="15.75">
      <c r="A269" s="353"/>
      <c r="B269" s="352"/>
      <c r="C269" s="352"/>
    </row>
    <row r="270" spans="1:3" ht="15.75">
      <c r="A270" s="353"/>
      <c r="B270" s="352"/>
      <c r="C270" s="352"/>
    </row>
    <row r="271" spans="1:3" ht="15.75">
      <c r="A271" s="353"/>
      <c r="B271" s="352"/>
      <c r="C271" s="352"/>
    </row>
    <row r="272" spans="1:3" ht="15.75">
      <c r="A272" s="353"/>
      <c r="B272" s="352"/>
      <c r="C272" s="352"/>
    </row>
    <row r="273" spans="1:3" ht="15.75">
      <c r="A273" s="353"/>
      <c r="B273" s="352"/>
      <c r="C273" s="352"/>
    </row>
    <row r="274" spans="1:3" ht="15.75">
      <c r="A274" s="353"/>
      <c r="B274" s="352"/>
      <c r="C274" s="352"/>
    </row>
    <row r="275" spans="1:3" ht="15.75">
      <c r="A275" s="353"/>
      <c r="B275" s="352"/>
      <c r="C275" s="352"/>
    </row>
    <row r="276" spans="1:3" ht="15.75">
      <c r="A276" s="353"/>
      <c r="B276" s="352"/>
      <c r="C276" s="352"/>
    </row>
  </sheetData>
  <sheetProtection selectLockedCells="1"/>
  <mergeCells count="51">
    <mergeCell ref="AD8:AE8"/>
    <mergeCell ref="A5:AG5"/>
    <mergeCell ref="B6:B9"/>
    <mergeCell ref="O8:O9"/>
    <mergeCell ref="D76:AG76"/>
    <mergeCell ref="D70:AG70"/>
    <mergeCell ref="A103:AA103"/>
    <mergeCell ref="D56:AG56"/>
    <mergeCell ref="X8:Y8"/>
    <mergeCell ref="D34:AG34"/>
    <mergeCell ref="V8:W8"/>
    <mergeCell ref="AB7:AG7"/>
    <mergeCell ref="D20:AG20"/>
    <mergeCell ref="AB103:AG107"/>
    <mergeCell ref="A3:AG3"/>
    <mergeCell ref="R8:S8"/>
    <mergeCell ref="A6:A9"/>
    <mergeCell ref="J7:O7"/>
    <mergeCell ref="AA8:AA9"/>
    <mergeCell ref="I8:I9"/>
    <mergeCell ref="A4:AG4"/>
    <mergeCell ref="A87:AA87"/>
    <mergeCell ref="A84:AG84"/>
    <mergeCell ref="D8:E8"/>
    <mergeCell ref="J8:K8"/>
    <mergeCell ref="D11:AG12"/>
    <mergeCell ref="D6:AA6"/>
    <mergeCell ref="D7:I7"/>
    <mergeCell ref="P7:U7"/>
    <mergeCell ref="AB8:AC8"/>
    <mergeCell ref="AF8:AF9"/>
    <mergeCell ref="F8:G8"/>
    <mergeCell ref="H8:H9"/>
    <mergeCell ref="A107:AA107"/>
    <mergeCell ref="N8:N9"/>
    <mergeCell ref="A106:AA106"/>
    <mergeCell ref="C6:C9"/>
    <mergeCell ref="V7:AA7"/>
    <mergeCell ref="P8:Q8"/>
    <mergeCell ref="Z8:Z9"/>
    <mergeCell ref="A105:AA105"/>
    <mergeCell ref="A104:AA104"/>
    <mergeCell ref="A1:AG1"/>
    <mergeCell ref="A2:AG2"/>
    <mergeCell ref="AG8:AG9"/>
    <mergeCell ref="AB6:AG6"/>
    <mergeCell ref="U8:U9"/>
    <mergeCell ref="AB85:AG85"/>
    <mergeCell ref="A86:AG86"/>
    <mergeCell ref="L8:M8"/>
    <mergeCell ref="T8:T9"/>
  </mergeCells>
  <printOptions/>
  <pageMargins left="1.44" right="0.75" top="1" bottom="1" header="0.5" footer="0.5"/>
  <pageSetup fitToHeight="1" fitToWidth="1" horizontalDpi="600" verticalDpi="600" orientation="portrait" paperSize="8" scale="56" r:id="rId2"/>
  <headerFooter alignWithMargins="0">
    <oddHeader>&amp;R&amp;"Arial,Normál"&amp;12 2. számú melléklet a ............... alapképzési szak tantervéhez</oddHeader>
    <oddFooter>&amp;R&amp;Z&amp;F 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BB266"/>
  <sheetViews>
    <sheetView zoomScale="80" zoomScaleNormal="80" zoomScaleSheetLayoutView="75" zoomScalePageLayoutView="0" workbookViewId="0" topLeftCell="A1">
      <pane ySplit="9" topLeftCell="A31" activePane="bottomLeft" state="frozen"/>
      <selection pane="topLeft" activeCell="A1" sqref="A1"/>
      <selection pane="bottomLeft" activeCell="J41" sqref="J41:AG48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10" width="4.66015625" style="1" customWidth="1"/>
    <col min="11" max="11" width="6.66015625" style="1" customWidth="1"/>
    <col min="12" max="12" width="4.66015625" style="1" customWidth="1"/>
    <col min="13" max="13" width="5.66015625" style="1" customWidth="1"/>
    <col min="14" max="14" width="8" style="1" customWidth="1"/>
    <col min="15" max="15" width="10.16015625" style="1" customWidth="1"/>
    <col min="16" max="16" width="4.66015625" style="1" customWidth="1"/>
    <col min="17" max="17" width="6.66015625" style="1" customWidth="1"/>
    <col min="18" max="18" width="4.66015625" style="1" customWidth="1"/>
    <col min="19" max="19" width="5.66015625" style="1" customWidth="1"/>
    <col min="20" max="20" width="4" style="1" customWidth="1"/>
    <col min="21" max="21" width="8.33203125" style="1" customWidth="1"/>
    <col min="22" max="22" width="4.66015625" style="1" customWidth="1"/>
    <col min="23" max="23" width="6.66015625" style="1" customWidth="1"/>
    <col min="24" max="24" width="4.66015625" style="1" customWidth="1"/>
    <col min="25" max="26" width="5.66015625" style="1" customWidth="1"/>
    <col min="27" max="27" width="7.33203125" style="1" customWidth="1"/>
    <col min="28" max="28" width="5.66015625" style="1" customWidth="1"/>
    <col min="29" max="29" width="8" style="1" customWidth="1"/>
    <col min="30" max="30" width="5.66015625" style="1" customWidth="1"/>
    <col min="31" max="31" width="8" style="1" customWidth="1"/>
    <col min="32" max="33" width="6.66015625" style="1" customWidth="1"/>
    <col min="34" max="16384" width="10.66015625" style="1" customWidth="1"/>
  </cols>
  <sheetData>
    <row r="1" spans="1:54" ht="21.75" customHeight="1">
      <c r="A1" s="1012" t="s">
        <v>0</v>
      </c>
      <c r="B1" s="1012"/>
      <c r="C1" s="1012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1013" t="s">
        <v>127</v>
      </c>
      <c r="B2" s="1013"/>
      <c r="C2" s="1013"/>
      <c r="D2" s="1071"/>
      <c r="E2" s="1071"/>
      <c r="F2" s="1071"/>
      <c r="G2" s="1071"/>
      <c r="H2" s="1071"/>
      <c r="I2" s="1071"/>
      <c r="J2" s="1071"/>
      <c r="K2" s="1071"/>
      <c r="L2" s="1071"/>
      <c r="M2" s="1071"/>
      <c r="N2" s="1071"/>
      <c r="O2" s="1071"/>
      <c r="P2" s="1071"/>
      <c r="Q2" s="1071"/>
      <c r="R2" s="1071"/>
      <c r="S2" s="1071"/>
      <c r="T2" s="1071"/>
      <c r="U2" s="1071"/>
      <c r="V2" s="1071"/>
      <c r="W2" s="1071"/>
      <c r="X2" s="1071"/>
      <c r="Y2" s="1071"/>
      <c r="Z2" s="1071"/>
      <c r="AA2" s="1071"/>
      <c r="AB2" s="1071"/>
      <c r="AC2" s="1071"/>
      <c r="AD2" s="1071"/>
      <c r="AE2" s="1071"/>
      <c r="AF2" s="1071"/>
      <c r="AG2" s="1071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59" t="s">
        <v>389</v>
      </c>
      <c r="B3" s="1059"/>
      <c r="C3" s="1059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61" t="s">
        <v>596</v>
      </c>
      <c r="B4" s="1061"/>
      <c r="C4" s="1061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1062"/>
      <c r="AC4" s="1062"/>
      <c r="AD4" s="1062"/>
      <c r="AE4" s="1062"/>
      <c r="AF4" s="1062"/>
      <c r="AG4" s="1062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988" t="s">
        <v>1</v>
      </c>
      <c r="B5" s="988"/>
      <c r="C5" s="988"/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0"/>
      <c r="U5" s="1080"/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080"/>
      <c r="AG5" s="1080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41" t="s">
        <v>2</v>
      </c>
      <c r="B6" s="1049" t="s">
        <v>3</v>
      </c>
      <c r="C6" s="1067"/>
      <c r="D6" s="1064" t="s">
        <v>5</v>
      </c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5"/>
      <c r="Z6" s="1065"/>
      <c r="AA6" s="1066"/>
      <c r="AB6" s="1075" t="s">
        <v>66</v>
      </c>
      <c r="AC6" s="1075"/>
      <c r="AD6" s="1075"/>
      <c r="AE6" s="1075"/>
      <c r="AF6" s="1075"/>
      <c r="AG6" s="1076"/>
    </row>
    <row r="7" spans="1:33" ht="15.75" customHeight="1">
      <c r="A7" s="1042"/>
      <c r="B7" s="1050"/>
      <c r="C7" s="1068"/>
      <c r="D7" s="1054" t="s">
        <v>10</v>
      </c>
      <c r="E7" s="1055"/>
      <c r="F7" s="1055"/>
      <c r="G7" s="1055"/>
      <c r="H7" s="1055"/>
      <c r="I7" s="1056"/>
      <c r="J7" s="1054" t="s">
        <v>47</v>
      </c>
      <c r="K7" s="1055"/>
      <c r="L7" s="1055"/>
      <c r="M7" s="1055"/>
      <c r="N7" s="1055"/>
      <c r="O7" s="1056"/>
      <c r="P7" s="1054" t="s">
        <v>48</v>
      </c>
      <c r="Q7" s="1055"/>
      <c r="R7" s="1055"/>
      <c r="S7" s="1055"/>
      <c r="T7" s="1055"/>
      <c r="U7" s="1056"/>
      <c r="V7" s="1054" t="s">
        <v>49</v>
      </c>
      <c r="W7" s="1055"/>
      <c r="X7" s="1055"/>
      <c r="Y7" s="1055"/>
      <c r="Z7" s="1055"/>
      <c r="AA7" s="1056"/>
      <c r="AB7" s="1077" t="s">
        <v>50</v>
      </c>
      <c r="AC7" s="1055"/>
      <c r="AD7" s="1055"/>
      <c r="AE7" s="1055"/>
      <c r="AF7" s="1055"/>
      <c r="AG7" s="1078"/>
    </row>
    <row r="8" spans="1:33" ht="15.75" customHeight="1" thickBot="1">
      <c r="A8" s="1042"/>
      <c r="B8" s="1050"/>
      <c r="C8" s="1068"/>
      <c r="D8" s="1057" t="s">
        <v>11</v>
      </c>
      <c r="E8" s="1057"/>
      <c r="F8" s="1058" t="s">
        <v>12</v>
      </c>
      <c r="G8" s="1058"/>
      <c r="H8" s="1052" t="s">
        <v>13</v>
      </c>
      <c r="I8" s="1053" t="s">
        <v>72</v>
      </c>
      <c r="J8" s="1057" t="s">
        <v>11</v>
      </c>
      <c r="K8" s="1057"/>
      <c r="L8" s="1058" t="s">
        <v>12</v>
      </c>
      <c r="M8" s="1058"/>
      <c r="N8" s="1052" t="s">
        <v>13</v>
      </c>
      <c r="O8" s="1053" t="s">
        <v>72</v>
      </c>
      <c r="P8" s="1057" t="s">
        <v>11</v>
      </c>
      <c r="Q8" s="1057"/>
      <c r="R8" s="1058" t="s">
        <v>12</v>
      </c>
      <c r="S8" s="1058"/>
      <c r="T8" s="1052" t="s">
        <v>13</v>
      </c>
      <c r="U8" s="1053" t="s">
        <v>72</v>
      </c>
      <c r="V8" s="1057" t="s">
        <v>11</v>
      </c>
      <c r="W8" s="1057"/>
      <c r="X8" s="1058" t="s">
        <v>12</v>
      </c>
      <c r="Y8" s="1058"/>
      <c r="Z8" s="1052" t="s">
        <v>13</v>
      </c>
      <c r="AA8" s="1063" t="s">
        <v>72</v>
      </c>
      <c r="AB8" s="1079" t="s">
        <v>11</v>
      </c>
      <c r="AC8" s="1057"/>
      <c r="AD8" s="1058" t="s">
        <v>12</v>
      </c>
      <c r="AE8" s="1058"/>
      <c r="AF8" s="1052" t="s">
        <v>13</v>
      </c>
      <c r="AG8" s="1074" t="s">
        <v>69</v>
      </c>
    </row>
    <row r="9" spans="1:33" ht="79.5" customHeight="1" thickBot="1">
      <c r="A9" s="1043"/>
      <c r="B9" s="1051"/>
      <c r="C9" s="1069"/>
      <c r="D9" s="3" t="s">
        <v>67</v>
      </c>
      <c r="E9" s="2" t="s">
        <v>68</v>
      </c>
      <c r="F9" s="4" t="s">
        <v>67</v>
      </c>
      <c r="G9" s="2" t="s">
        <v>68</v>
      </c>
      <c r="H9" s="1052"/>
      <c r="I9" s="1053"/>
      <c r="J9" s="3" t="s">
        <v>67</v>
      </c>
      <c r="K9" s="2" t="s">
        <v>68</v>
      </c>
      <c r="L9" s="4" t="s">
        <v>67</v>
      </c>
      <c r="M9" s="2" t="s">
        <v>68</v>
      </c>
      <c r="N9" s="1052"/>
      <c r="O9" s="1053"/>
      <c r="P9" s="3" t="s">
        <v>67</v>
      </c>
      <c r="Q9" s="2" t="s">
        <v>68</v>
      </c>
      <c r="R9" s="4" t="s">
        <v>67</v>
      </c>
      <c r="S9" s="2" t="s">
        <v>68</v>
      </c>
      <c r="T9" s="1052"/>
      <c r="U9" s="1053"/>
      <c r="V9" s="3" t="s">
        <v>67</v>
      </c>
      <c r="W9" s="2" t="s">
        <v>68</v>
      </c>
      <c r="X9" s="4" t="s">
        <v>67</v>
      </c>
      <c r="Y9" s="2" t="s">
        <v>68</v>
      </c>
      <c r="Z9" s="1052"/>
      <c r="AA9" s="1063"/>
      <c r="AB9" s="114" t="s">
        <v>67</v>
      </c>
      <c r="AC9" s="2" t="s">
        <v>68</v>
      </c>
      <c r="AD9" s="4" t="s">
        <v>67</v>
      </c>
      <c r="AE9" s="2" t="s">
        <v>68</v>
      </c>
      <c r="AF9" s="1052"/>
      <c r="AG9" s="1074"/>
    </row>
    <row r="10" spans="1:33" ht="21.75" customHeight="1" thickBot="1">
      <c r="A10" s="292"/>
      <c r="B10" s="331"/>
      <c r="C10" s="125" t="s">
        <v>63</v>
      </c>
      <c r="D10" s="140"/>
      <c r="E10" s="141"/>
      <c r="F10" s="141"/>
      <c r="G10" s="141"/>
      <c r="H10" s="141"/>
      <c r="I10" s="142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3"/>
      <c r="AC10" s="141"/>
      <c r="AD10" s="141"/>
      <c r="AE10" s="141"/>
      <c r="AF10" s="141"/>
      <c r="AG10" s="144"/>
    </row>
    <row r="11" spans="1:33" ht="15.75" customHeight="1">
      <c r="A11" s="293" t="s">
        <v>51</v>
      </c>
      <c r="B11" s="301"/>
      <c r="C11" s="61" t="s">
        <v>52</v>
      </c>
      <c r="D11" s="1084"/>
      <c r="E11" s="1085"/>
      <c r="F11" s="1085"/>
      <c r="G11" s="1085"/>
      <c r="H11" s="1085"/>
      <c r="I11" s="1085"/>
      <c r="J11" s="1085"/>
      <c r="K11" s="1085"/>
      <c r="L11" s="1085"/>
      <c r="M11" s="1085"/>
      <c r="N11" s="1085"/>
      <c r="O11" s="1085"/>
      <c r="P11" s="1085"/>
      <c r="Q11" s="1085"/>
      <c r="R11" s="1085"/>
      <c r="S11" s="1085"/>
      <c r="T11" s="1085"/>
      <c r="U11" s="1085"/>
      <c r="V11" s="1085"/>
      <c r="W11" s="1085"/>
      <c r="X11" s="1085"/>
      <c r="Y11" s="1085"/>
      <c r="Z11" s="1085"/>
      <c r="AA11" s="1085"/>
      <c r="AB11" s="1085"/>
      <c r="AC11" s="1085"/>
      <c r="AD11" s="1085"/>
      <c r="AE11" s="1085"/>
      <c r="AF11" s="1085"/>
      <c r="AG11" s="1086"/>
    </row>
    <row r="12" spans="1:33" ht="15.75" customHeight="1">
      <c r="A12" s="293"/>
      <c r="B12" s="301"/>
      <c r="C12" s="277" t="s">
        <v>129</v>
      </c>
      <c r="D12" s="1087"/>
      <c r="E12" s="1088"/>
      <c r="F12" s="1088"/>
      <c r="G12" s="1088"/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8"/>
      <c r="S12" s="1088"/>
      <c r="T12" s="1088"/>
      <c r="U12" s="1088"/>
      <c r="V12" s="1088"/>
      <c r="W12" s="1088"/>
      <c r="X12" s="1088"/>
      <c r="Y12" s="1088"/>
      <c r="Z12" s="1088"/>
      <c r="AA12" s="1088"/>
      <c r="AB12" s="1088"/>
      <c r="AC12" s="1088"/>
      <c r="AD12" s="1088"/>
      <c r="AE12" s="1088"/>
      <c r="AF12" s="1088"/>
      <c r="AG12" s="1089"/>
    </row>
    <row r="13" spans="1:34" ht="15.75" customHeight="1">
      <c r="A13" s="881" t="s">
        <v>586</v>
      </c>
      <c r="B13" s="882" t="s">
        <v>23</v>
      </c>
      <c r="C13" s="868" t="s">
        <v>484</v>
      </c>
      <c r="D13" s="829"/>
      <c r="E13" s="830"/>
      <c r="F13" s="831"/>
      <c r="G13" s="830"/>
      <c r="H13" s="831"/>
      <c r="I13" s="832"/>
      <c r="J13" s="869">
        <v>2</v>
      </c>
      <c r="K13" s="870">
        <v>30</v>
      </c>
      <c r="L13" s="871">
        <v>2</v>
      </c>
      <c r="M13" s="870">
        <v>30</v>
      </c>
      <c r="N13" s="871">
        <v>6</v>
      </c>
      <c r="O13" s="872" t="s">
        <v>17</v>
      </c>
      <c r="P13" s="829"/>
      <c r="Q13" s="830"/>
      <c r="R13" s="831"/>
      <c r="S13" s="830"/>
      <c r="T13" s="831"/>
      <c r="U13" s="832"/>
      <c r="V13" s="829"/>
      <c r="W13" s="830"/>
      <c r="X13" s="831"/>
      <c r="Y13" s="830"/>
      <c r="Z13" s="831"/>
      <c r="AA13" s="833"/>
      <c r="AB13" s="834">
        <f>SUM(D13,J13,P13,V13)</f>
        <v>2</v>
      </c>
      <c r="AC13" s="830">
        <f>SUM(E13,K13,Q13,W13)</f>
        <v>30</v>
      </c>
      <c r="AD13" s="873">
        <f>SUM(F13,L13,R13,X13)</f>
        <v>2</v>
      </c>
      <c r="AE13" s="830">
        <f aca="true" t="shared" si="0" ref="AE13:AF17">SUM(A13,G13,M13,S13,Y13)</f>
        <v>30</v>
      </c>
      <c r="AF13" s="873">
        <f>SUM(B13,H13,N13,T13,Z13)</f>
        <v>6</v>
      </c>
      <c r="AG13" s="826">
        <f aca="true" t="shared" si="1" ref="AG13:AG19">SUM(AB13,AD13)</f>
        <v>4</v>
      </c>
      <c r="AH13" s="130"/>
    </row>
    <row r="14" spans="1:34" ht="15.75" customHeight="1">
      <c r="A14" s="881" t="s">
        <v>587</v>
      </c>
      <c r="B14" s="882" t="s">
        <v>23</v>
      </c>
      <c r="C14" s="868" t="s">
        <v>485</v>
      </c>
      <c r="D14" s="829"/>
      <c r="E14" s="830"/>
      <c r="F14" s="831"/>
      <c r="G14" s="830"/>
      <c r="H14" s="831"/>
      <c r="I14" s="832"/>
      <c r="J14" s="869">
        <v>3</v>
      </c>
      <c r="K14" s="870">
        <v>48</v>
      </c>
      <c r="L14" s="871">
        <v>2</v>
      </c>
      <c r="M14" s="870">
        <v>22</v>
      </c>
      <c r="N14" s="871">
        <v>8</v>
      </c>
      <c r="O14" s="872" t="s">
        <v>17</v>
      </c>
      <c r="P14" s="829"/>
      <c r="Q14" s="830"/>
      <c r="R14" s="831"/>
      <c r="S14" s="830"/>
      <c r="T14" s="831"/>
      <c r="U14" s="832"/>
      <c r="V14" s="829"/>
      <c r="W14" s="830"/>
      <c r="X14" s="831"/>
      <c r="Y14" s="830"/>
      <c r="Z14" s="831"/>
      <c r="AA14" s="833"/>
      <c r="AB14" s="834">
        <f aca="true" t="shared" si="2" ref="AB14:AD17">SUM(D14,J14,P14,V14)</f>
        <v>3</v>
      </c>
      <c r="AC14" s="830">
        <f t="shared" si="2"/>
        <v>48</v>
      </c>
      <c r="AD14" s="873">
        <f t="shared" si="2"/>
        <v>2</v>
      </c>
      <c r="AE14" s="830">
        <f t="shared" si="0"/>
        <v>22</v>
      </c>
      <c r="AF14" s="873">
        <f t="shared" si="0"/>
        <v>8</v>
      </c>
      <c r="AG14" s="826">
        <f t="shared" si="1"/>
        <v>5</v>
      </c>
      <c r="AH14" s="130"/>
    </row>
    <row r="15" spans="1:34" ht="15.75" customHeight="1">
      <c r="A15" s="881" t="s">
        <v>588</v>
      </c>
      <c r="B15" s="882" t="s">
        <v>23</v>
      </c>
      <c r="C15" s="868" t="s">
        <v>486</v>
      </c>
      <c r="D15" s="829"/>
      <c r="E15" s="830"/>
      <c r="F15" s="831"/>
      <c r="G15" s="830"/>
      <c r="H15" s="831"/>
      <c r="I15" s="832"/>
      <c r="J15" s="869">
        <v>2</v>
      </c>
      <c r="K15" s="870">
        <v>22</v>
      </c>
      <c r="L15" s="871">
        <v>2</v>
      </c>
      <c r="M15" s="870">
        <v>20</v>
      </c>
      <c r="N15" s="871">
        <v>4</v>
      </c>
      <c r="O15" s="872" t="s">
        <v>18</v>
      </c>
      <c r="P15" s="829"/>
      <c r="Q15" s="830"/>
      <c r="R15" s="831"/>
      <c r="S15" s="830"/>
      <c r="T15" s="831"/>
      <c r="U15" s="832"/>
      <c r="V15" s="829"/>
      <c r="W15" s="830"/>
      <c r="X15" s="831"/>
      <c r="Y15" s="830"/>
      <c r="Z15" s="831"/>
      <c r="AA15" s="833"/>
      <c r="AB15" s="834">
        <f t="shared" si="2"/>
        <v>2</v>
      </c>
      <c r="AC15" s="830">
        <f t="shared" si="2"/>
        <v>22</v>
      </c>
      <c r="AD15" s="873">
        <f t="shared" si="2"/>
        <v>2</v>
      </c>
      <c r="AE15" s="830">
        <f t="shared" si="0"/>
        <v>20</v>
      </c>
      <c r="AF15" s="873">
        <f t="shared" si="0"/>
        <v>4</v>
      </c>
      <c r="AG15" s="826">
        <f t="shared" si="1"/>
        <v>4</v>
      </c>
      <c r="AH15" s="130"/>
    </row>
    <row r="16" spans="1:34" ht="15.75" customHeight="1">
      <c r="A16" s="881" t="s">
        <v>589</v>
      </c>
      <c r="B16" s="882" t="s">
        <v>23</v>
      </c>
      <c r="C16" s="868" t="s">
        <v>487</v>
      </c>
      <c r="D16" s="829"/>
      <c r="E16" s="830"/>
      <c r="F16" s="831"/>
      <c r="G16" s="830"/>
      <c r="H16" s="831"/>
      <c r="I16" s="832"/>
      <c r="J16" s="869"/>
      <c r="K16" s="870"/>
      <c r="L16" s="871">
        <v>4</v>
      </c>
      <c r="M16" s="870">
        <v>56</v>
      </c>
      <c r="N16" s="871">
        <v>6</v>
      </c>
      <c r="O16" s="872" t="s">
        <v>18</v>
      </c>
      <c r="P16" s="829"/>
      <c r="Q16" s="830"/>
      <c r="R16" s="831"/>
      <c r="S16" s="830"/>
      <c r="T16" s="831"/>
      <c r="U16" s="832"/>
      <c r="V16" s="829"/>
      <c r="W16" s="830"/>
      <c r="X16" s="831"/>
      <c r="Y16" s="830"/>
      <c r="Z16" s="831"/>
      <c r="AA16" s="833"/>
      <c r="AB16" s="834">
        <f t="shared" si="2"/>
        <v>0</v>
      </c>
      <c r="AC16" s="830">
        <f t="shared" si="2"/>
        <v>0</v>
      </c>
      <c r="AD16" s="873">
        <f t="shared" si="2"/>
        <v>4</v>
      </c>
      <c r="AE16" s="830">
        <f t="shared" si="0"/>
        <v>56</v>
      </c>
      <c r="AF16" s="873">
        <f t="shared" si="0"/>
        <v>6</v>
      </c>
      <c r="AG16" s="826">
        <f t="shared" si="1"/>
        <v>4</v>
      </c>
      <c r="AH16" s="130"/>
    </row>
    <row r="17" spans="1:33" ht="15.75" customHeight="1">
      <c r="A17" s="745"/>
      <c r="B17" s="301" t="s">
        <v>22</v>
      </c>
      <c r="C17" s="547" t="s">
        <v>327</v>
      </c>
      <c r="D17" s="513"/>
      <c r="E17" s="513"/>
      <c r="F17" s="513"/>
      <c r="G17" s="513"/>
      <c r="H17" s="513"/>
      <c r="I17" s="513"/>
      <c r="J17" s="548">
        <v>1</v>
      </c>
      <c r="K17" s="507">
        <v>15</v>
      </c>
      <c r="L17" s="508">
        <v>1</v>
      </c>
      <c r="M17" s="507">
        <v>15</v>
      </c>
      <c r="N17" s="508">
        <v>3</v>
      </c>
      <c r="O17" s="510" t="s">
        <v>18</v>
      </c>
      <c r="P17" s="519"/>
      <c r="Q17" s="513"/>
      <c r="R17" s="519"/>
      <c r="S17" s="519"/>
      <c r="T17" s="519"/>
      <c r="U17" s="539"/>
      <c r="V17" s="549"/>
      <c r="W17" s="513"/>
      <c r="X17" s="519"/>
      <c r="Y17" s="513"/>
      <c r="Z17" s="519"/>
      <c r="AA17" s="515"/>
      <c r="AB17" s="516">
        <f t="shared" si="2"/>
        <v>1</v>
      </c>
      <c r="AC17" s="513">
        <f>SUM(E17,K17,Q17,W17)</f>
        <v>15</v>
      </c>
      <c r="AD17" s="517">
        <f>SUM(F17,L17,R17,X17)</f>
        <v>1</v>
      </c>
      <c r="AE17" s="513">
        <f t="shared" si="0"/>
        <v>15</v>
      </c>
      <c r="AF17" s="517">
        <f>SUM(B17,H17,N17,T17,Z17)</f>
        <v>3</v>
      </c>
      <c r="AG17" s="521">
        <f t="shared" si="1"/>
        <v>2</v>
      </c>
    </row>
    <row r="18" spans="1:33" ht="15.75" customHeight="1" thickBot="1">
      <c r="A18" s="551" t="s">
        <v>384</v>
      </c>
      <c r="B18" s="301" t="s">
        <v>23</v>
      </c>
      <c r="C18" s="552" t="s">
        <v>166</v>
      </c>
      <c r="D18" s="549"/>
      <c r="E18" s="513"/>
      <c r="F18" s="519"/>
      <c r="G18" s="513"/>
      <c r="H18" s="519"/>
      <c r="I18" s="539"/>
      <c r="J18" s="548">
        <v>0</v>
      </c>
      <c r="K18" s="507">
        <v>0</v>
      </c>
      <c r="L18" s="508">
        <v>2</v>
      </c>
      <c r="M18" s="507">
        <v>30</v>
      </c>
      <c r="N18" s="508">
        <v>3</v>
      </c>
      <c r="O18" s="510" t="s">
        <v>18</v>
      </c>
      <c r="P18" s="549"/>
      <c r="Q18" s="513"/>
      <c r="R18" s="519"/>
      <c r="S18" s="513"/>
      <c r="T18" s="519"/>
      <c r="U18" s="539"/>
      <c r="V18" s="549"/>
      <c r="W18" s="513"/>
      <c r="X18" s="519"/>
      <c r="Y18" s="513"/>
      <c r="Z18" s="519"/>
      <c r="AA18" s="515"/>
      <c r="AB18" s="516">
        <f>SUM(D18,J18,P18,V18)</f>
        <v>0</v>
      </c>
      <c r="AC18" s="513">
        <f>SUM(E18,K18,Q18,W18)</f>
        <v>0</v>
      </c>
      <c r="AD18" s="517">
        <f>SUM(F18,L18,R18,X18)</f>
        <v>2</v>
      </c>
      <c r="AE18" s="513">
        <f>SUM(A18,G18,M18,S18,Y18)</f>
        <v>30</v>
      </c>
      <c r="AF18" s="517">
        <f>SUM(B18,H18,N18,T18,Z18)</f>
        <v>3</v>
      </c>
      <c r="AG18" s="521">
        <f t="shared" si="1"/>
        <v>2</v>
      </c>
    </row>
    <row r="19" spans="1:33" ht="15.75" customHeight="1" thickBot="1">
      <c r="A19" s="316"/>
      <c r="B19" s="302"/>
      <c r="C19" s="333" t="s">
        <v>220</v>
      </c>
      <c r="D19" s="21">
        <f>SUM(D12:D18)</f>
        <v>0</v>
      </c>
      <c r="E19" s="22">
        <f>SUM(E12:E18)</f>
        <v>0</v>
      </c>
      <c r="F19" s="22">
        <f>SUM(F12:F18)</f>
        <v>0</v>
      </c>
      <c r="G19" s="22">
        <f>SUM(G12:G18)</f>
        <v>0</v>
      </c>
      <c r="H19" s="137">
        <f>SUM(H12:H18)</f>
        <v>0</v>
      </c>
      <c r="I19" s="131">
        <f>SUM(D19,F19)</f>
        <v>0</v>
      </c>
      <c r="J19" s="21">
        <f>SUM(J12:J18)</f>
        <v>8</v>
      </c>
      <c r="K19" s="22">
        <f>SUM(K12:K18)</f>
        <v>115</v>
      </c>
      <c r="L19" s="22">
        <f>SUM(L12:L18)</f>
        <v>13</v>
      </c>
      <c r="M19" s="22">
        <f>SUM(M12:M18)</f>
        <v>173</v>
      </c>
      <c r="N19" s="137">
        <f>SUM(N13:N18)</f>
        <v>30</v>
      </c>
      <c r="O19" s="131">
        <f>SUM(J19,L19)</f>
        <v>21</v>
      </c>
      <c r="P19" s="21">
        <f aca="true" t="shared" si="3" ref="P19:Z19">SUM(P12:P18)</f>
        <v>0</v>
      </c>
      <c r="Q19" s="21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137">
        <f t="shared" si="3"/>
        <v>0</v>
      </c>
      <c r="V19" s="21">
        <f t="shared" si="3"/>
        <v>0</v>
      </c>
      <c r="W19" s="21">
        <f t="shared" si="3"/>
        <v>0</v>
      </c>
      <c r="X19" s="22">
        <f t="shared" si="3"/>
        <v>0</v>
      </c>
      <c r="Y19" s="22">
        <f t="shared" si="3"/>
        <v>0</v>
      </c>
      <c r="Z19" s="137">
        <f t="shared" si="3"/>
        <v>0</v>
      </c>
      <c r="AA19" s="131">
        <f>SUM(V19,X19)</f>
        <v>0</v>
      </c>
      <c r="AB19" s="21">
        <f>SUM(AB12:AB18)</f>
        <v>8</v>
      </c>
      <c r="AC19" s="22">
        <f>SUM(AC12:AC18)</f>
        <v>115</v>
      </c>
      <c r="AD19" s="22">
        <f>SUM(AD12:AD18)</f>
        <v>13</v>
      </c>
      <c r="AE19" s="22">
        <f>SUM(AE12:AE18)</f>
        <v>173</v>
      </c>
      <c r="AF19" s="137">
        <f>SUM(AF12:AF18)</f>
        <v>30</v>
      </c>
      <c r="AG19" s="131">
        <f t="shared" si="1"/>
        <v>21</v>
      </c>
    </row>
    <row r="20" spans="1:33" ht="15.75" customHeight="1">
      <c r="A20" s="523" t="s">
        <v>8</v>
      </c>
      <c r="B20" s="303"/>
      <c r="C20" s="134" t="s">
        <v>53</v>
      </c>
      <c r="D20" s="1038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39"/>
      <c r="AC20" s="1039"/>
      <c r="AD20" s="1039"/>
      <c r="AE20" s="1039"/>
      <c r="AF20" s="1039"/>
      <c r="AG20" s="1040"/>
    </row>
    <row r="21" spans="1:34" ht="16.5">
      <c r="A21" s="566" t="s">
        <v>351</v>
      </c>
      <c r="B21" s="315" t="s">
        <v>23</v>
      </c>
      <c r="C21" s="595" t="s">
        <v>135</v>
      </c>
      <c r="D21" s="506"/>
      <c r="E21" s="513"/>
      <c r="F21" s="519"/>
      <c r="G21" s="513"/>
      <c r="H21" s="509"/>
      <c r="I21" s="539"/>
      <c r="J21" s="506"/>
      <c r="K21" s="513"/>
      <c r="L21" s="509"/>
      <c r="M21" s="513"/>
      <c r="N21" s="509"/>
      <c r="O21" s="539"/>
      <c r="P21" s="512">
        <v>2</v>
      </c>
      <c r="Q21" s="513">
        <v>30</v>
      </c>
      <c r="R21" s="514">
        <v>2</v>
      </c>
      <c r="S21" s="513">
        <v>30</v>
      </c>
      <c r="T21" s="514">
        <v>5</v>
      </c>
      <c r="U21" s="514" t="s">
        <v>18</v>
      </c>
      <c r="V21" s="512"/>
      <c r="W21" s="513"/>
      <c r="X21" s="514"/>
      <c r="Y21" s="513"/>
      <c r="Z21" s="514"/>
      <c r="AA21" s="515" t="s">
        <v>415</v>
      </c>
      <c r="AB21" s="516">
        <f>SUM(D21,J21,P21,V21)</f>
        <v>2</v>
      </c>
      <c r="AC21" s="513">
        <f>SUM(E21,K21,Q21,W21)</f>
        <v>30</v>
      </c>
      <c r="AD21" s="517">
        <f>SUM(F21,L21,R21,X21)</f>
        <v>2</v>
      </c>
      <c r="AE21" s="513">
        <f>SUM(A26,G21,M21,S21,Y21)</f>
        <v>30</v>
      </c>
      <c r="AF21" s="517">
        <f>SUM(B21,H21,N21,T21,Z21)</f>
        <v>5</v>
      </c>
      <c r="AG21" s="521">
        <f aca="true" t="shared" si="4" ref="AG21:AG34">SUM(AB21,AD21)</f>
        <v>4</v>
      </c>
      <c r="AH21" s="749"/>
    </row>
    <row r="22" spans="1:33" ht="16.5">
      <c r="A22" s="883" t="s">
        <v>590</v>
      </c>
      <c r="B22" s="874" t="s">
        <v>23</v>
      </c>
      <c r="C22" s="884" t="s">
        <v>137</v>
      </c>
      <c r="D22" s="876"/>
      <c r="E22" s="830"/>
      <c r="F22" s="831"/>
      <c r="G22" s="830"/>
      <c r="H22" s="877"/>
      <c r="I22" s="832"/>
      <c r="J22" s="876"/>
      <c r="K22" s="830"/>
      <c r="L22" s="877"/>
      <c r="M22" s="830"/>
      <c r="N22" s="877"/>
      <c r="O22" s="832"/>
      <c r="P22" s="880">
        <v>2</v>
      </c>
      <c r="Q22" s="830">
        <v>30</v>
      </c>
      <c r="R22" s="878">
        <v>1</v>
      </c>
      <c r="S22" s="830">
        <v>15</v>
      </c>
      <c r="T22" s="878">
        <v>3</v>
      </c>
      <c r="U22" s="879" t="s">
        <v>18</v>
      </c>
      <c r="V22" s="880"/>
      <c r="W22" s="830"/>
      <c r="X22" s="878"/>
      <c r="Y22" s="830"/>
      <c r="Z22" s="878"/>
      <c r="AA22" s="833"/>
      <c r="AB22" s="834">
        <f aca="true" t="shared" si="5" ref="AB22:AD34">SUM(D22,J22,P22,V22)</f>
        <v>2</v>
      </c>
      <c r="AC22" s="830">
        <f t="shared" si="5"/>
        <v>30</v>
      </c>
      <c r="AD22" s="873">
        <f t="shared" si="5"/>
        <v>1</v>
      </c>
      <c r="AE22" s="830">
        <f>SUM(A27,G22,M22,S22,Y22)</f>
        <v>15</v>
      </c>
      <c r="AF22" s="873">
        <f aca="true" t="shared" si="6" ref="AF22:AF34">SUM(B22,H22,N22,T22,Z22)</f>
        <v>3</v>
      </c>
      <c r="AG22" s="826">
        <f t="shared" si="4"/>
        <v>3</v>
      </c>
    </row>
    <row r="23" spans="1:33" ht="16.5">
      <c r="A23" s="566" t="s">
        <v>352</v>
      </c>
      <c r="B23" s="315" t="s">
        <v>23</v>
      </c>
      <c r="C23" s="595" t="s">
        <v>138</v>
      </c>
      <c r="D23" s="506"/>
      <c r="E23" s="513"/>
      <c r="F23" s="519"/>
      <c r="G23" s="513"/>
      <c r="H23" s="509"/>
      <c r="I23" s="539"/>
      <c r="J23" s="506"/>
      <c r="K23" s="513"/>
      <c r="L23" s="509"/>
      <c r="M23" s="513"/>
      <c r="N23" s="509"/>
      <c r="O23" s="539"/>
      <c r="P23" s="512">
        <v>3</v>
      </c>
      <c r="Q23" s="513">
        <v>45</v>
      </c>
      <c r="R23" s="514"/>
      <c r="S23" s="513"/>
      <c r="T23" s="514">
        <v>4</v>
      </c>
      <c r="U23" s="514" t="s">
        <v>18</v>
      </c>
      <c r="V23" s="512"/>
      <c r="W23" s="513"/>
      <c r="X23" s="514"/>
      <c r="Y23" s="513"/>
      <c r="Z23" s="514"/>
      <c r="AA23" s="515" t="s">
        <v>415</v>
      </c>
      <c r="AB23" s="516">
        <f t="shared" si="5"/>
        <v>3</v>
      </c>
      <c r="AC23" s="513">
        <f t="shared" si="5"/>
        <v>45</v>
      </c>
      <c r="AD23" s="517">
        <f t="shared" si="5"/>
        <v>0</v>
      </c>
      <c r="AE23" s="513">
        <f>SUM(A23,G23,M23,S23,Y23)</f>
        <v>0</v>
      </c>
      <c r="AF23" s="517">
        <f t="shared" si="6"/>
        <v>4</v>
      </c>
      <c r="AG23" s="521">
        <f t="shared" si="4"/>
        <v>3</v>
      </c>
    </row>
    <row r="24" spans="1:33" ht="16.5">
      <c r="A24" s="566" t="s">
        <v>353</v>
      </c>
      <c r="B24" s="315" t="s">
        <v>23</v>
      </c>
      <c r="C24" s="595" t="s">
        <v>139</v>
      </c>
      <c r="D24" s="558"/>
      <c r="E24" s="541"/>
      <c r="F24" s="596"/>
      <c r="G24" s="541"/>
      <c r="H24" s="561"/>
      <c r="I24" s="544"/>
      <c r="J24" s="558"/>
      <c r="K24" s="541"/>
      <c r="L24" s="561"/>
      <c r="M24" s="541"/>
      <c r="N24" s="561"/>
      <c r="O24" s="544"/>
      <c r="P24" s="540">
        <v>3</v>
      </c>
      <c r="Q24" s="541">
        <v>45</v>
      </c>
      <c r="R24" s="542"/>
      <c r="S24" s="541"/>
      <c r="T24" s="542">
        <v>3</v>
      </c>
      <c r="U24" s="514" t="s">
        <v>18</v>
      </c>
      <c r="V24" s="540"/>
      <c r="W24" s="513"/>
      <c r="X24" s="542"/>
      <c r="Y24" s="541"/>
      <c r="Z24" s="514"/>
      <c r="AA24" s="543" t="s">
        <v>415</v>
      </c>
      <c r="AB24" s="516">
        <f t="shared" si="5"/>
        <v>3</v>
      </c>
      <c r="AC24" s="513">
        <f t="shared" si="5"/>
        <v>45</v>
      </c>
      <c r="AD24" s="517">
        <f t="shared" si="5"/>
        <v>0</v>
      </c>
      <c r="AE24" s="513">
        <f>SUM(A24,G24,M24,S24,Y24)</f>
        <v>0</v>
      </c>
      <c r="AF24" s="517">
        <f t="shared" si="6"/>
        <v>3</v>
      </c>
      <c r="AG24" s="521">
        <f t="shared" si="4"/>
        <v>3</v>
      </c>
    </row>
    <row r="25" spans="1:33" ht="16.5">
      <c r="A25" s="883" t="s">
        <v>591</v>
      </c>
      <c r="B25" s="874" t="s">
        <v>23</v>
      </c>
      <c r="C25" s="884" t="s">
        <v>141</v>
      </c>
      <c r="D25" s="885"/>
      <c r="E25" s="886"/>
      <c r="F25" s="887"/>
      <c r="G25" s="886"/>
      <c r="H25" s="888"/>
      <c r="I25" s="879"/>
      <c r="J25" s="885"/>
      <c r="K25" s="886"/>
      <c r="L25" s="888"/>
      <c r="M25" s="886"/>
      <c r="N25" s="888"/>
      <c r="O25" s="879"/>
      <c r="P25" s="913">
        <v>2</v>
      </c>
      <c r="Q25" s="914">
        <v>25</v>
      </c>
      <c r="R25" s="915">
        <v>2</v>
      </c>
      <c r="S25" s="914">
        <v>30</v>
      </c>
      <c r="T25" s="915">
        <v>4</v>
      </c>
      <c r="U25" s="916" t="s">
        <v>18</v>
      </c>
      <c r="V25" s="889"/>
      <c r="W25" s="830"/>
      <c r="X25" s="890"/>
      <c r="Y25" s="886"/>
      <c r="Z25" s="878"/>
      <c r="AA25" s="891" t="s">
        <v>415</v>
      </c>
      <c r="AB25" s="834">
        <f t="shared" si="5"/>
        <v>2</v>
      </c>
      <c r="AC25" s="830">
        <f t="shared" si="5"/>
        <v>25</v>
      </c>
      <c r="AD25" s="873">
        <f t="shared" si="5"/>
        <v>2</v>
      </c>
      <c r="AE25" s="830">
        <f>SUM(A25,G25,M25,S25,Y25)</f>
        <v>30</v>
      </c>
      <c r="AF25" s="873">
        <f t="shared" si="6"/>
        <v>4</v>
      </c>
      <c r="AG25" s="826">
        <f t="shared" si="4"/>
        <v>4</v>
      </c>
    </row>
    <row r="26" spans="1:33" ht="16.5">
      <c r="A26" s="524" t="s">
        <v>354</v>
      </c>
      <c r="B26" s="315" t="s">
        <v>23</v>
      </c>
      <c r="C26" s="595" t="s">
        <v>142</v>
      </c>
      <c r="D26" s="506"/>
      <c r="E26" s="513"/>
      <c r="F26" s="519"/>
      <c r="G26" s="513"/>
      <c r="H26" s="509"/>
      <c r="I26" s="539"/>
      <c r="J26" s="506"/>
      <c r="K26" s="513"/>
      <c r="L26" s="509"/>
      <c r="M26" s="513"/>
      <c r="N26" s="509"/>
      <c r="O26" s="539"/>
      <c r="P26" s="512">
        <v>1</v>
      </c>
      <c r="Q26" s="513">
        <v>15</v>
      </c>
      <c r="R26" s="514">
        <v>2</v>
      </c>
      <c r="S26" s="513">
        <v>30</v>
      </c>
      <c r="T26" s="514">
        <v>3</v>
      </c>
      <c r="U26" s="514" t="s">
        <v>18</v>
      </c>
      <c r="V26" s="512"/>
      <c r="W26" s="513"/>
      <c r="X26" s="514"/>
      <c r="Y26" s="513"/>
      <c r="Z26" s="514"/>
      <c r="AA26" s="544" t="s">
        <v>415</v>
      </c>
      <c r="AB26" s="516">
        <f t="shared" si="5"/>
        <v>1</v>
      </c>
      <c r="AC26" s="513">
        <f t="shared" si="5"/>
        <v>15</v>
      </c>
      <c r="AD26" s="517">
        <f t="shared" si="5"/>
        <v>2</v>
      </c>
      <c r="AE26" s="513">
        <f>SUM(G26,M26,S26,Y26)</f>
        <v>30</v>
      </c>
      <c r="AF26" s="517">
        <f t="shared" si="6"/>
        <v>3</v>
      </c>
      <c r="AG26" s="521">
        <f t="shared" si="4"/>
        <v>3</v>
      </c>
    </row>
    <row r="27" spans="1:33" ht="16.5">
      <c r="A27" s="524" t="s">
        <v>355</v>
      </c>
      <c r="B27" s="315" t="s">
        <v>23</v>
      </c>
      <c r="C27" s="595" t="s">
        <v>146</v>
      </c>
      <c r="D27" s="506"/>
      <c r="E27" s="513"/>
      <c r="F27" s="519"/>
      <c r="G27" s="513"/>
      <c r="H27" s="509"/>
      <c r="I27" s="539"/>
      <c r="J27" s="506"/>
      <c r="K27" s="513"/>
      <c r="L27" s="509"/>
      <c r="M27" s="513"/>
      <c r="N27" s="509"/>
      <c r="O27" s="539"/>
      <c r="P27" s="512">
        <v>2</v>
      </c>
      <c r="Q27" s="513">
        <v>30</v>
      </c>
      <c r="R27" s="514">
        <v>2</v>
      </c>
      <c r="S27" s="513">
        <v>30</v>
      </c>
      <c r="T27" s="514">
        <v>5</v>
      </c>
      <c r="U27" s="539" t="s">
        <v>17</v>
      </c>
      <c r="V27" s="512"/>
      <c r="W27" s="513"/>
      <c r="X27" s="514"/>
      <c r="Y27" s="513"/>
      <c r="Z27" s="514"/>
      <c r="AA27" s="543" t="s">
        <v>415</v>
      </c>
      <c r="AB27" s="516">
        <f t="shared" si="5"/>
        <v>2</v>
      </c>
      <c r="AC27" s="513">
        <f t="shared" si="5"/>
        <v>30</v>
      </c>
      <c r="AD27" s="517">
        <f t="shared" si="5"/>
        <v>2</v>
      </c>
      <c r="AE27" s="513">
        <f>SUM(G27,M27,S27,Y27)</f>
        <v>30</v>
      </c>
      <c r="AF27" s="517">
        <f t="shared" si="6"/>
        <v>5</v>
      </c>
      <c r="AG27" s="521">
        <f t="shared" si="4"/>
        <v>4</v>
      </c>
    </row>
    <row r="28" spans="1:33" ht="16.5">
      <c r="A28" s="524"/>
      <c r="B28" s="315" t="s">
        <v>22</v>
      </c>
      <c r="C28" s="595" t="s">
        <v>327</v>
      </c>
      <c r="D28" s="506"/>
      <c r="E28" s="507"/>
      <c r="F28" s="508"/>
      <c r="G28" s="507"/>
      <c r="H28" s="509"/>
      <c r="I28" s="510"/>
      <c r="J28" s="506"/>
      <c r="K28" s="507"/>
      <c r="L28" s="509"/>
      <c r="M28" s="507"/>
      <c r="N28" s="509"/>
      <c r="O28" s="510"/>
      <c r="P28" s="512">
        <v>1</v>
      </c>
      <c r="Q28" s="513">
        <v>15</v>
      </c>
      <c r="R28" s="514">
        <v>1</v>
      </c>
      <c r="S28" s="513">
        <v>15</v>
      </c>
      <c r="T28" s="514">
        <v>3</v>
      </c>
      <c r="U28" s="539" t="s">
        <v>18</v>
      </c>
      <c r="V28" s="512"/>
      <c r="W28" s="513"/>
      <c r="X28" s="514"/>
      <c r="Y28" s="513"/>
      <c r="Z28" s="514"/>
      <c r="AA28" s="515"/>
      <c r="AB28" s="516">
        <f t="shared" si="5"/>
        <v>1</v>
      </c>
      <c r="AC28" s="535">
        <f t="shared" si="5"/>
        <v>15</v>
      </c>
      <c r="AD28" s="573">
        <f t="shared" si="5"/>
        <v>1</v>
      </c>
      <c r="AE28" s="535">
        <f>SUM(A28,G28,M28,S28,Y28)</f>
        <v>15</v>
      </c>
      <c r="AF28" s="573">
        <f>SUM(B28,H28,N28,T28,Z28)</f>
        <v>3</v>
      </c>
      <c r="AG28" s="574">
        <f t="shared" si="4"/>
        <v>2</v>
      </c>
    </row>
    <row r="29" spans="1:33" ht="15.75" customHeight="1">
      <c r="A29" s="524" t="s">
        <v>356</v>
      </c>
      <c r="B29" s="315" t="s">
        <v>23</v>
      </c>
      <c r="C29" s="595" t="s">
        <v>136</v>
      </c>
      <c r="D29" s="506"/>
      <c r="E29" s="513"/>
      <c r="F29" s="519"/>
      <c r="G29" s="513"/>
      <c r="H29" s="509"/>
      <c r="I29" s="539"/>
      <c r="J29" s="506"/>
      <c r="K29" s="513"/>
      <c r="L29" s="509"/>
      <c r="M29" s="513"/>
      <c r="N29" s="509"/>
      <c r="O29" s="539"/>
      <c r="P29" s="512"/>
      <c r="Q29" s="513"/>
      <c r="R29" s="514"/>
      <c r="S29" s="513"/>
      <c r="T29" s="514"/>
      <c r="U29" s="539"/>
      <c r="V29" s="512">
        <v>1</v>
      </c>
      <c r="W29" s="513">
        <v>15</v>
      </c>
      <c r="X29" s="514">
        <v>1</v>
      </c>
      <c r="Y29" s="513">
        <v>15</v>
      </c>
      <c r="Z29" s="514">
        <v>3</v>
      </c>
      <c r="AA29" s="515" t="s">
        <v>17</v>
      </c>
      <c r="AB29" s="516">
        <f t="shared" si="5"/>
        <v>1</v>
      </c>
      <c r="AC29" s="513">
        <f t="shared" si="5"/>
        <v>15</v>
      </c>
      <c r="AD29" s="517">
        <f t="shared" si="5"/>
        <v>1</v>
      </c>
      <c r="AE29" s="513">
        <f aca="true" t="shared" si="7" ref="AE29:AE34">SUM(A29,G29,M29,S29,Y29)</f>
        <v>15</v>
      </c>
      <c r="AF29" s="517">
        <f t="shared" si="6"/>
        <v>3</v>
      </c>
      <c r="AG29" s="521">
        <f t="shared" si="4"/>
        <v>2</v>
      </c>
    </row>
    <row r="30" spans="1:33" ht="15.75" customHeight="1">
      <c r="A30" s="524" t="s">
        <v>357</v>
      </c>
      <c r="B30" s="315" t="s">
        <v>23</v>
      </c>
      <c r="C30" s="595" t="s">
        <v>140</v>
      </c>
      <c r="D30" s="558"/>
      <c r="E30" s="541"/>
      <c r="F30" s="596"/>
      <c r="G30" s="541"/>
      <c r="H30" s="561"/>
      <c r="I30" s="544"/>
      <c r="J30" s="558"/>
      <c r="K30" s="541"/>
      <c r="L30" s="561"/>
      <c r="M30" s="541"/>
      <c r="N30" s="561"/>
      <c r="O30" s="544"/>
      <c r="P30" s="540"/>
      <c r="Q30" s="541"/>
      <c r="R30" s="542"/>
      <c r="S30" s="541"/>
      <c r="T30" s="542"/>
      <c r="U30" s="544"/>
      <c r="V30" s="540">
        <v>2</v>
      </c>
      <c r="W30" s="513">
        <v>30</v>
      </c>
      <c r="X30" s="542"/>
      <c r="Y30" s="541"/>
      <c r="Z30" s="514">
        <v>2</v>
      </c>
      <c r="AA30" s="543" t="s">
        <v>18</v>
      </c>
      <c r="AB30" s="516">
        <f t="shared" si="5"/>
        <v>2</v>
      </c>
      <c r="AC30" s="513">
        <f t="shared" si="5"/>
        <v>30</v>
      </c>
      <c r="AD30" s="517">
        <f t="shared" si="5"/>
        <v>0</v>
      </c>
      <c r="AE30" s="513">
        <f t="shared" si="7"/>
        <v>0</v>
      </c>
      <c r="AF30" s="517">
        <f t="shared" si="6"/>
        <v>2</v>
      </c>
      <c r="AG30" s="521">
        <f t="shared" si="4"/>
        <v>2</v>
      </c>
    </row>
    <row r="31" spans="1:34" ht="15.75" customHeight="1">
      <c r="A31" s="524" t="s">
        <v>358</v>
      </c>
      <c r="B31" s="315" t="s">
        <v>23</v>
      </c>
      <c r="C31" s="595" t="s">
        <v>143</v>
      </c>
      <c r="D31" s="506"/>
      <c r="E31" s="513"/>
      <c r="F31" s="519"/>
      <c r="G31" s="513"/>
      <c r="H31" s="509"/>
      <c r="I31" s="539"/>
      <c r="J31" s="506"/>
      <c r="K31" s="513"/>
      <c r="L31" s="509"/>
      <c r="M31" s="513"/>
      <c r="N31" s="509"/>
      <c r="O31" s="539"/>
      <c r="P31" s="512"/>
      <c r="Q31" s="545"/>
      <c r="R31" s="514"/>
      <c r="S31" s="513"/>
      <c r="T31" s="514"/>
      <c r="U31" s="539"/>
      <c r="V31" s="512">
        <v>4</v>
      </c>
      <c r="W31" s="513">
        <v>60</v>
      </c>
      <c r="X31" s="514">
        <v>2</v>
      </c>
      <c r="Y31" s="513">
        <v>30</v>
      </c>
      <c r="Z31" s="514">
        <v>5</v>
      </c>
      <c r="AA31" s="514" t="s">
        <v>60</v>
      </c>
      <c r="AB31" s="516">
        <f t="shared" si="5"/>
        <v>4</v>
      </c>
      <c r="AC31" s="513">
        <f t="shared" si="5"/>
        <v>60</v>
      </c>
      <c r="AD31" s="517">
        <f t="shared" si="5"/>
        <v>2</v>
      </c>
      <c r="AE31" s="513">
        <f t="shared" si="7"/>
        <v>30</v>
      </c>
      <c r="AF31" s="517">
        <f t="shared" si="6"/>
        <v>5</v>
      </c>
      <c r="AG31" s="521">
        <f t="shared" si="4"/>
        <v>6</v>
      </c>
      <c r="AH31" s="139"/>
    </row>
    <row r="32" spans="1:33" ht="15.75" customHeight="1">
      <c r="A32" s="524" t="s">
        <v>359</v>
      </c>
      <c r="B32" s="315" t="s">
        <v>23</v>
      </c>
      <c r="C32" s="595" t="s">
        <v>144</v>
      </c>
      <c r="D32" s="506"/>
      <c r="E32" s="513"/>
      <c r="F32" s="519"/>
      <c r="G32" s="513"/>
      <c r="H32" s="509"/>
      <c r="I32" s="539"/>
      <c r="J32" s="506"/>
      <c r="K32" s="513"/>
      <c r="L32" s="509"/>
      <c r="M32" s="513"/>
      <c r="N32" s="509"/>
      <c r="O32" s="539"/>
      <c r="P32" s="512"/>
      <c r="Q32" s="513"/>
      <c r="R32" s="514"/>
      <c r="S32" s="513"/>
      <c r="T32" s="514"/>
      <c r="U32" s="539"/>
      <c r="V32" s="512">
        <v>1</v>
      </c>
      <c r="W32" s="513">
        <v>15</v>
      </c>
      <c r="X32" s="514">
        <v>1</v>
      </c>
      <c r="Y32" s="513">
        <v>15</v>
      </c>
      <c r="Z32" s="514">
        <v>2</v>
      </c>
      <c r="AA32" s="544" t="s">
        <v>18</v>
      </c>
      <c r="AB32" s="516">
        <f t="shared" si="5"/>
        <v>1</v>
      </c>
      <c r="AC32" s="513">
        <f t="shared" si="5"/>
        <v>15</v>
      </c>
      <c r="AD32" s="517">
        <f t="shared" si="5"/>
        <v>1</v>
      </c>
      <c r="AE32" s="513">
        <f t="shared" si="7"/>
        <v>15</v>
      </c>
      <c r="AF32" s="517">
        <f t="shared" si="6"/>
        <v>2</v>
      </c>
      <c r="AG32" s="521">
        <f t="shared" si="4"/>
        <v>2</v>
      </c>
    </row>
    <row r="33" spans="1:33" ht="15.75" customHeight="1">
      <c r="A33" s="524" t="s">
        <v>360</v>
      </c>
      <c r="B33" s="315" t="s">
        <v>23</v>
      </c>
      <c r="C33" s="595" t="s">
        <v>145</v>
      </c>
      <c r="D33" s="506"/>
      <c r="E33" s="513"/>
      <c r="F33" s="519"/>
      <c r="G33" s="513"/>
      <c r="H33" s="509"/>
      <c r="I33" s="539"/>
      <c r="J33" s="506"/>
      <c r="K33" s="513"/>
      <c r="L33" s="509"/>
      <c r="M33" s="513"/>
      <c r="N33" s="509"/>
      <c r="O33" s="539"/>
      <c r="P33" s="512"/>
      <c r="Q33" s="513"/>
      <c r="R33" s="514"/>
      <c r="S33" s="513"/>
      <c r="T33" s="514"/>
      <c r="U33" s="539"/>
      <c r="V33" s="512">
        <v>1</v>
      </c>
      <c r="W33" s="513">
        <v>15</v>
      </c>
      <c r="X33" s="514">
        <v>1</v>
      </c>
      <c r="Y33" s="513">
        <v>15</v>
      </c>
      <c r="Z33" s="514">
        <v>3</v>
      </c>
      <c r="AA33" s="543" t="s">
        <v>18</v>
      </c>
      <c r="AB33" s="516">
        <f t="shared" si="5"/>
        <v>1</v>
      </c>
      <c r="AC33" s="513">
        <f t="shared" si="5"/>
        <v>15</v>
      </c>
      <c r="AD33" s="517">
        <f t="shared" si="5"/>
        <v>1</v>
      </c>
      <c r="AE33" s="513">
        <f t="shared" si="7"/>
        <v>15</v>
      </c>
      <c r="AF33" s="517">
        <f t="shared" si="6"/>
        <v>3</v>
      </c>
      <c r="AG33" s="521">
        <f t="shared" si="4"/>
        <v>2</v>
      </c>
    </row>
    <row r="34" spans="1:33" ht="15.75" customHeight="1">
      <c r="A34" s="524" t="s">
        <v>361</v>
      </c>
      <c r="B34" s="315" t="s">
        <v>23</v>
      </c>
      <c r="C34" s="595" t="s">
        <v>119</v>
      </c>
      <c r="D34" s="506"/>
      <c r="E34" s="513"/>
      <c r="F34" s="519"/>
      <c r="G34" s="513"/>
      <c r="H34" s="509"/>
      <c r="I34" s="539"/>
      <c r="J34" s="506"/>
      <c r="K34" s="513"/>
      <c r="L34" s="509"/>
      <c r="M34" s="513"/>
      <c r="N34" s="509"/>
      <c r="O34" s="539"/>
      <c r="P34" s="512"/>
      <c r="Q34" s="513"/>
      <c r="R34" s="514"/>
      <c r="S34" s="513"/>
      <c r="T34" s="514"/>
      <c r="U34" s="539"/>
      <c r="V34" s="512">
        <v>1</v>
      </c>
      <c r="W34" s="513">
        <v>15</v>
      </c>
      <c r="X34" s="514">
        <v>1</v>
      </c>
      <c r="Y34" s="513">
        <v>15</v>
      </c>
      <c r="Z34" s="514">
        <v>2</v>
      </c>
      <c r="AA34" s="543" t="s">
        <v>18</v>
      </c>
      <c r="AB34" s="516">
        <f t="shared" si="5"/>
        <v>1</v>
      </c>
      <c r="AC34" s="513">
        <f t="shared" si="5"/>
        <v>15</v>
      </c>
      <c r="AD34" s="517">
        <f t="shared" si="5"/>
        <v>1</v>
      </c>
      <c r="AE34" s="513">
        <f t="shared" si="7"/>
        <v>15</v>
      </c>
      <c r="AF34" s="517">
        <f t="shared" si="6"/>
        <v>2</v>
      </c>
      <c r="AG34" s="521">
        <f t="shared" si="4"/>
        <v>2</v>
      </c>
    </row>
    <row r="35" spans="1:33" ht="15.75" customHeight="1">
      <c r="A35" s="531"/>
      <c r="B35" s="312" t="s">
        <v>22</v>
      </c>
      <c r="C35" s="595" t="s">
        <v>327</v>
      </c>
      <c r="D35" s="506"/>
      <c r="E35" s="507"/>
      <c r="F35" s="508"/>
      <c r="G35" s="507"/>
      <c r="H35" s="509"/>
      <c r="I35" s="510"/>
      <c r="J35" s="506"/>
      <c r="K35" s="507"/>
      <c r="L35" s="509"/>
      <c r="M35" s="507"/>
      <c r="N35" s="509"/>
      <c r="O35" s="510"/>
      <c r="P35" s="506"/>
      <c r="Q35" s="507"/>
      <c r="R35" s="509"/>
      <c r="S35" s="507"/>
      <c r="T35" s="509"/>
      <c r="U35" s="510"/>
      <c r="V35" s="512">
        <v>1</v>
      </c>
      <c r="W35" s="513">
        <v>15</v>
      </c>
      <c r="X35" s="514">
        <v>1</v>
      </c>
      <c r="Y35" s="513">
        <v>15</v>
      </c>
      <c r="Z35" s="514">
        <v>3</v>
      </c>
      <c r="AA35" s="539" t="s">
        <v>18</v>
      </c>
      <c r="AB35" s="572">
        <f aca="true" t="shared" si="8" ref="AB35:AD37">SUM(D35,J35,P35,V35)</f>
        <v>1</v>
      </c>
      <c r="AC35" s="535">
        <f t="shared" si="8"/>
        <v>15</v>
      </c>
      <c r="AD35" s="573">
        <f t="shared" si="8"/>
        <v>1</v>
      </c>
      <c r="AE35" s="535">
        <f aca="true" t="shared" si="9" ref="AE35:AF37">SUM(A35,G35,M35,S35,Y35)</f>
        <v>15</v>
      </c>
      <c r="AF35" s="573">
        <f t="shared" si="9"/>
        <v>3</v>
      </c>
      <c r="AG35" s="574">
        <f>SUM(AB35,AD35)</f>
        <v>2</v>
      </c>
    </row>
    <row r="36" spans="1:33" ht="15.75" customHeight="1">
      <c r="A36" s="524" t="s">
        <v>380</v>
      </c>
      <c r="B36" s="312" t="s">
        <v>23</v>
      </c>
      <c r="C36" s="595" t="s">
        <v>383</v>
      </c>
      <c r="D36" s="506"/>
      <c r="E36" s="507"/>
      <c r="F36" s="508"/>
      <c r="G36" s="507"/>
      <c r="H36" s="509"/>
      <c r="I36" s="510"/>
      <c r="J36" s="506"/>
      <c r="K36" s="507"/>
      <c r="L36" s="509"/>
      <c r="M36" s="507"/>
      <c r="N36" s="509"/>
      <c r="O36" s="510"/>
      <c r="P36" s="506"/>
      <c r="Q36" s="507"/>
      <c r="R36" s="509"/>
      <c r="S36" s="507"/>
      <c r="T36" s="509"/>
      <c r="U36" s="510"/>
      <c r="V36" s="512">
        <v>0</v>
      </c>
      <c r="W36" s="513">
        <v>0</v>
      </c>
      <c r="X36" s="514"/>
      <c r="Y36" s="513">
        <f>IF(X36*15=0,"",X36*15)</f>
      </c>
      <c r="Z36" s="514">
        <v>0</v>
      </c>
      <c r="AA36" s="515" t="s">
        <v>58</v>
      </c>
      <c r="AB36" s="516">
        <f t="shared" si="8"/>
        <v>0</v>
      </c>
      <c r="AC36" s="513">
        <f t="shared" si="8"/>
        <v>0</v>
      </c>
      <c r="AD36" s="517">
        <f t="shared" si="8"/>
        <v>0</v>
      </c>
      <c r="AE36" s="513">
        <f t="shared" si="9"/>
        <v>0</v>
      </c>
      <c r="AF36" s="517">
        <f t="shared" si="9"/>
        <v>0</v>
      </c>
      <c r="AG36" s="550">
        <f>SUM(AB36,AD36)</f>
        <v>0</v>
      </c>
    </row>
    <row r="37" spans="1:33" ht="15.75" customHeight="1" thickBot="1">
      <c r="A37" s="524" t="s">
        <v>381</v>
      </c>
      <c r="B37" s="312" t="s">
        <v>23</v>
      </c>
      <c r="C37" s="567" t="s">
        <v>382</v>
      </c>
      <c r="D37" s="506"/>
      <c r="E37" s="507"/>
      <c r="F37" s="508"/>
      <c r="G37" s="507"/>
      <c r="H37" s="509"/>
      <c r="I37" s="510"/>
      <c r="J37" s="506"/>
      <c r="K37" s="507"/>
      <c r="L37" s="509"/>
      <c r="M37" s="507"/>
      <c r="N37" s="509"/>
      <c r="O37" s="510"/>
      <c r="P37" s="506"/>
      <c r="Q37" s="507"/>
      <c r="R37" s="509"/>
      <c r="S37" s="507"/>
      <c r="T37" s="509"/>
      <c r="U37" s="510"/>
      <c r="V37" s="512">
        <v>2</v>
      </c>
      <c r="W37" s="513">
        <v>30</v>
      </c>
      <c r="X37" s="514"/>
      <c r="Y37" s="513">
        <f>IF(X37*15=0,"",X37*15)</f>
      </c>
      <c r="Z37" s="514">
        <v>10</v>
      </c>
      <c r="AA37" s="515" t="s">
        <v>488</v>
      </c>
      <c r="AB37" s="516">
        <f t="shared" si="8"/>
        <v>2</v>
      </c>
      <c r="AC37" s="513">
        <f t="shared" si="8"/>
        <v>30</v>
      </c>
      <c r="AD37" s="517">
        <f t="shared" si="8"/>
        <v>0</v>
      </c>
      <c r="AE37" s="513">
        <f t="shared" si="9"/>
        <v>0</v>
      </c>
      <c r="AF37" s="517">
        <f t="shared" si="9"/>
        <v>10</v>
      </c>
      <c r="AG37" s="550">
        <f>SUM(AB37,AD37)</f>
        <v>2</v>
      </c>
    </row>
    <row r="38" spans="1:33" ht="15.75" customHeight="1" thickBot="1">
      <c r="A38" s="316"/>
      <c r="B38" s="302"/>
      <c r="C38" s="278" t="s">
        <v>54</v>
      </c>
      <c r="D38" s="21">
        <f>SUM(D21:D37)</f>
        <v>0</v>
      </c>
      <c r="E38" s="22">
        <f>SUM(E21:E37)</f>
        <v>0</v>
      </c>
      <c r="F38" s="22">
        <f>SUM(F21:F37)</f>
        <v>0</v>
      </c>
      <c r="G38" s="22">
        <f>SUM(G21:G37)</f>
        <v>0</v>
      </c>
      <c r="H38" s="137">
        <f>SUM(H21:H37)</f>
        <v>0</v>
      </c>
      <c r="I38" s="131">
        <f>SUM(D38,F38)</f>
        <v>0</v>
      </c>
      <c r="J38" s="21">
        <f>SUM(J21:J37)</f>
        <v>0</v>
      </c>
      <c r="K38" s="22">
        <f>SUM(K21:K37)</f>
        <v>0</v>
      </c>
      <c r="L38" s="22">
        <f>SUM(L21:L37)</f>
        <v>0</v>
      </c>
      <c r="M38" s="137">
        <f>SUM(M21:M37)</f>
        <v>0</v>
      </c>
      <c r="N38" s="21">
        <f>SUM(N21:N37)</f>
        <v>0</v>
      </c>
      <c r="O38" s="147">
        <f>SUM(J38,L38)</f>
        <v>0</v>
      </c>
      <c r="P38" s="21">
        <f>SUM(P21:P37)</f>
        <v>16</v>
      </c>
      <c r="Q38" s="22">
        <f>SUM(Q21:Q37)</f>
        <v>235</v>
      </c>
      <c r="R38" s="22">
        <f>SUM(R21:R37)</f>
        <v>10</v>
      </c>
      <c r="S38" s="22">
        <f>SUM(S21:S37)</f>
        <v>150</v>
      </c>
      <c r="T38" s="137">
        <f>SUM(T21:T37)</f>
        <v>30</v>
      </c>
      <c r="U38" s="147">
        <f>SUM(P38,R38)</f>
        <v>26</v>
      </c>
      <c r="V38" s="136">
        <f>SUM(V21:V37)</f>
        <v>13</v>
      </c>
      <c r="W38" s="22">
        <f>SUM(W21:W37)</f>
        <v>195</v>
      </c>
      <c r="X38" s="22">
        <f>SUM(X21:X37)</f>
        <v>7</v>
      </c>
      <c r="Y38" s="22">
        <f>SUM(Y21:Y37)</f>
        <v>105</v>
      </c>
      <c r="Z38" s="137">
        <f>SUM(Z21:Z37)</f>
        <v>30</v>
      </c>
      <c r="AA38" s="147">
        <f>SUM(V38,X38)</f>
        <v>20</v>
      </c>
      <c r="AB38" s="21">
        <f>SUM(AB21:AB37)</f>
        <v>29</v>
      </c>
      <c r="AC38" s="22">
        <f>SUM(AC21:AC37)</f>
        <v>430</v>
      </c>
      <c r="AD38" s="22">
        <f>SUM(AD21:AD37)</f>
        <v>17</v>
      </c>
      <c r="AE38" s="22">
        <f>SUM(AE21:AE37)</f>
        <v>255</v>
      </c>
      <c r="AF38" s="22">
        <f>SUM(AF21:AF37)</f>
        <v>60</v>
      </c>
      <c r="AG38" s="147">
        <f>SUM(AB38,AD38)</f>
        <v>46</v>
      </c>
    </row>
    <row r="39" spans="1:33" ht="15.75" customHeight="1" thickBot="1">
      <c r="A39" s="324"/>
      <c r="B39" s="304"/>
      <c r="C39" s="288" t="s">
        <v>65</v>
      </c>
      <c r="D39" s="66">
        <f aca="true" t="shared" si="10" ref="D39:I39">SUM(D10,D19,D38)</f>
        <v>0</v>
      </c>
      <c r="E39" s="66">
        <f t="shared" si="10"/>
        <v>0</v>
      </c>
      <c r="F39" s="66">
        <f t="shared" si="10"/>
        <v>0</v>
      </c>
      <c r="G39" s="66">
        <f t="shared" si="10"/>
        <v>0</v>
      </c>
      <c r="H39" s="66">
        <f t="shared" si="10"/>
        <v>0</v>
      </c>
      <c r="I39" s="284">
        <f t="shared" si="10"/>
        <v>0</v>
      </c>
      <c r="J39" s="66">
        <f>SUM(J38+J19)</f>
        <v>8</v>
      </c>
      <c r="K39" s="66">
        <f>SUM(K38+K19)</f>
        <v>115</v>
      </c>
      <c r="L39" s="66">
        <f>SUM(L38+L19)</f>
        <v>13</v>
      </c>
      <c r="M39" s="66">
        <f>SUM(M38+M19)</f>
        <v>173</v>
      </c>
      <c r="N39" s="66">
        <f>SUM(N38+N19)</f>
        <v>30</v>
      </c>
      <c r="O39" s="66">
        <f>SUM(O10,O19,O38)</f>
        <v>21</v>
      </c>
      <c r="P39" s="66">
        <f>SUM(P38+P19)</f>
        <v>16</v>
      </c>
      <c r="Q39" s="66">
        <f aca="true" t="shared" si="11" ref="Q39:AG39">SUM(Q10,Q19,Q38)</f>
        <v>235</v>
      </c>
      <c r="R39" s="66">
        <f t="shared" si="11"/>
        <v>10</v>
      </c>
      <c r="S39" s="66">
        <f t="shared" si="11"/>
        <v>150</v>
      </c>
      <c r="T39" s="66">
        <f t="shared" si="11"/>
        <v>30</v>
      </c>
      <c r="U39" s="66">
        <f t="shared" si="11"/>
        <v>26</v>
      </c>
      <c r="V39" s="66">
        <f t="shared" si="11"/>
        <v>13</v>
      </c>
      <c r="W39" s="66">
        <f t="shared" si="11"/>
        <v>195</v>
      </c>
      <c r="X39" s="66">
        <f t="shared" si="11"/>
        <v>7</v>
      </c>
      <c r="Y39" s="66">
        <f t="shared" si="11"/>
        <v>105</v>
      </c>
      <c r="Z39" s="66">
        <f t="shared" si="11"/>
        <v>30</v>
      </c>
      <c r="AA39" s="66">
        <f t="shared" si="11"/>
        <v>20</v>
      </c>
      <c r="AB39" s="66">
        <f t="shared" si="11"/>
        <v>37</v>
      </c>
      <c r="AC39" s="66">
        <f t="shared" si="11"/>
        <v>545</v>
      </c>
      <c r="AD39" s="66">
        <f t="shared" si="11"/>
        <v>30</v>
      </c>
      <c r="AE39" s="66">
        <f t="shared" si="11"/>
        <v>428</v>
      </c>
      <c r="AF39" s="66">
        <f t="shared" si="11"/>
        <v>90</v>
      </c>
      <c r="AG39" s="328">
        <f t="shared" si="11"/>
        <v>67</v>
      </c>
    </row>
    <row r="40" spans="1:33" ht="15.75" customHeight="1">
      <c r="A40" s="317" t="s">
        <v>55</v>
      </c>
      <c r="B40" s="305"/>
      <c r="C40" s="329" t="s">
        <v>25</v>
      </c>
      <c r="D40" s="1038"/>
      <c r="E40" s="1039"/>
      <c r="F40" s="1039"/>
      <c r="G40" s="1039"/>
      <c r="H40" s="1039"/>
      <c r="I40" s="1039"/>
      <c r="J40" s="1039"/>
      <c r="K40" s="1039"/>
      <c r="L40" s="1039"/>
      <c r="M40" s="1039"/>
      <c r="N40" s="1039"/>
      <c r="O40" s="1039"/>
      <c r="P40" s="1039"/>
      <c r="Q40" s="1039"/>
      <c r="R40" s="1039"/>
      <c r="S40" s="1039"/>
      <c r="T40" s="1039"/>
      <c r="U40" s="1039"/>
      <c r="V40" s="1039"/>
      <c r="W40" s="1039"/>
      <c r="X40" s="1039"/>
      <c r="Y40" s="1039"/>
      <c r="Z40" s="1039"/>
      <c r="AA40" s="1039"/>
      <c r="AB40" s="1039"/>
      <c r="AC40" s="1039"/>
      <c r="AD40" s="1039"/>
      <c r="AE40" s="1039"/>
      <c r="AF40" s="1039"/>
      <c r="AG40" s="1040"/>
    </row>
    <row r="41" spans="1:34" ht="15.75" customHeight="1">
      <c r="A41" s="524" t="s">
        <v>122</v>
      </c>
      <c r="B41" s="312" t="s">
        <v>206</v>
      </c>
      <c r="C41" s="255" t="s">
        <v>275</v>
      </c>
      <c r="D41" s="268"/>
      <c r="E41" s="269"/>
      <c r="F41" s="170"/>
      <c r="G41" s="169"/>
      <c r="H41" s="270"/>
      <c r="I41" s="186"/>
      <c r="J41" s="798"/>
      <c r="K41" s="797"/>
      <c r="L41" s="542"/>
      <c r="M41" s="507">
        <v>20</v>
      </c>
      <c r="N41" s="542"/>
      <c r="O41" s="796" t="s">
        <v>301</v>
      </c>
      <c r="P41" s="798"/>
      <c r="Q41" s="797"/>
      <c r="R41" s="799"/>
      <c r="S41" s="797"/>
      <c r="T41" s="514"/>
      <c r="U41" s="800"/>
      <c r="V41" s="798"/>
      <c r="W41" s="797"/>
      <c r="X41" s="799"/>
      <c r="Y41" s="797"/>
      <c r="Z41" s="799"/>
      <c r="AA41" s="1240"/>
      <c r="AB41" s="516">
        <f aca="true" t="shared" si="12" ref="AB41:AD51">SUM(D41,J41,P41,V41)</f>
        <v>0</v>
      </c>
      <c r="AC41" s="513">
        <f t="shared" si="12"/>
        <v>0</v>
      </c>
      <c r="AD41" s="517">
        <f t="shared" si="12"/>
        <v>0</v>
      </c>
      <c r="AE41" s="513">
        <f aca="true" t="shared" si="13" ref="AE41:AF51">SUM(A41,G41,M41,S41,Y41)</f>
        <v>20</v>
      </c>
      <c r="AF41" s="517">
        <f t="shared" si="13"/>
        <v>0</v>
      </c>
      <c r="AG41" s="521">
        <f aca="true" t="shared" si="14" ref="AG41:AG51">SUM(AB41,AD41)</f>
        <v>0</v>
      </c>
      <c r="AH41" s="138"/>
    </row>
    <row r="42" spans="1:34" ht="15.75" customHeight="1">
      <c r="A42" s="566" t="s">
        <v>449</v>
      </c>
      <c r="B42" s="312" t="s">
        <v>207</v>
      </c>
      <c r="C42" s="255" t="s">
        <v>276</v>
      </c>
      <c r="D42" s="268"/>
      <c r="E42" s="269"/>
      <c r="F42" s="170"/>
      <c r="G42" s="169"/>
      <c r="H42" s="270"/>
      <c r="I42" s="186"/>
      <c r="J42" s="798"/>
      <c r="K42" s="797"/>
      <c r="L42" s="514"/>
      <c r="M42" s="507">
        <v>20</v>
      </c>
      <c r="N42" s="514"/>
      <c r="O42" s="796" t="s">
        <v>302</v>
      </c>
      <c r="P42" s="798"/>
      <c r="Q42" s="797"/>
      <c r="R42" s="799"/>
      <c r="S42" s="797"/>
      <c r="T42" s="799"/>
      <c r="U42" s="800"/>
      <c r="V42" s="798"/>
      <c r="W42" s="797"/>
      <c r="X42" s="799"/>
      <c r="Y42" s="797"/>
      <c r="Z42" s="799"/>
      <c r="AA42" s="857"/>
      <c r="AB42" s="516">
        <f t="shared" si="12"/>
        <v>0</v>
      </c>
      <c r="AC42" s="513">
        <f t="shared" si="12"/>
        <v>0</v>
      </c>
      <c r="AD42" s="517">
        <f t="shared" si="12"/>
        <v>0</v>
      </c>
      <c r="AE42" s="513">
        <f t="shared" si="13"/>
        <v>20</v>
      </c>
      <c r="AF42" s="517">
        <f t="shared" si="13"/>
        <v>0</v>
      </c>
      <c r="AG42" s="521">
        <f t="shared" si="14"/>
        <v>0</v>
      </c>
      <c r="AH42" s="138"/>
    </row>
    <row r="43" spans="1:34" ht="15.75" customHeight="1">
      <c r="A43" s="524" t="s">
        <v>264</v>
      </c>
      <c r="B43" s="312" t="s">
        <v>59</v>
      </c>
      <c r="C43" s="133" t="s">
        <v>265</v>
      </c>
      <c r="D43" s="65"/>
      <c r="E43" s="258"/>
      <c r="F43" s="10"/>
      <c r="G43" s="126"/>
      <c r="H43" s="272"/>
      <c r="I43" s="11"/>
      <c r="J43" s="512">
        <v>3</v>
      </c>
      <c r="K43" s="507">
        <v>45</v>
      </c>
      <c r="L43" s="784"/>
      <c r="M43" s="507"/>
      <c r="N43" s="767"/>
      <c r="O43" s="539" t="s">
        <v>18</v>
      </c>
      <c r="P43" s="512"/>
      <c r="Q43" s="513"/>
      <c r="R43" s="784"/>
      <c r="S43" s="513"/>
      <c r="T43" s="767"/>
      <c r="U43" s="539"/>
      <c r="V43" s="512"/>
      <c r="W43" s="513"/>
      <c r="X43" s="784"/>
      <c r="Y43" s="513"/>
      <c r="Z43" s="767"/>
      <c r="AA43" s="515"/>
      <c r="AB43" s="516">
        <f t="shared" si="12"/>
        <v>3</v>
      </c>
      <c r="AC43" s="513">
        <f t="shared" si="12"/>
        <v>45</v>
      </c>
      <c r="AD43" s="517">
        <f t="shared" si="12"/>
        <v>0</v>
      </c>
      <c r="AE43" s="513">
        <f t="shared" si="13"/>
        <v>0</v>
      </c>
      <c r="AF43" s="517">
        <f t="shared" si="13"/>
        <v>0</v>
      </c>
      <c r="AG43" s="521">
        <f t="shared" si="14"/>
        <v>3</v>
      </c>
      <c r="AH43" s="138"/>
    </row>
    <row r="44" spans="1:34" ht="15.75" customHeight="1">
      <c r="A44" s="524" t="s">
        <v>121</v>
      </c>
      <c r="B44" s="312" t="s">
        <v>208</v>
      </c>
      <c r="C44" s="255" t="s">
        <v>273</v>
      </c>
      <c r="D44" s="65"/>
      <c r="E44" s="258"/>
      <c r="F44" s="10"/>
      <c r="G44" s="126"/>
      <c r="H44" s="68"/>
      <c r="I44" s="11"/>
      <c r="J44" s="512"/>
      <c r="K44" s="513"/>
      <c r="L44" s="542"/>
      <c r="M44" s="559"/>
      <c r="N44" s="542"/>
      <c r="O44" s="543"/>
      <c r="P44" s="512"/>
      <c r="Q44" s="507"/>
      <c r="R44" s="509"/>
      <c r="S44" s="507">
        <v>20</v>
      </c>
      <c r="T44" s="542"/>
      <c r="U44" s="796" t="s">
        <v>303</v>
      </c>
      <c r="V44" s="512"/>
      <c r="W44" s="513"/>
      <c r="X44" s="514"/>
      <c r="Y44" s="513"/>
      <c r="Z44" s="514"/>
      <c r="AA44" s="515"/>
      <c r="AB44" s="516">
        <f t="shared" si="12"/>
        <v>0</v>
      </c>
      <c r="AC44" s="513">
        <f t="shared" si="12"/>
        <v>0</v>
      </c>
      <c r="AD44" s="517">
        <f t="shared" si="12"/>
        <v>0</v>
      </c>
      <c r="AE44" s="513">
        <f t="shared" si="13"/>
        <v>20</v>
      </c>
      <c r="AF44" s="517">
        <f t="shared" si="13"/>
        <v>0</v>
      </c>
      <c r="AG44" s="521">
        <f t="shared" si="14"/>
        <v>0</v>
      </c>
      <c r="AH44" s="138"/>
    </row>
    <row r="45" spans="1:34" ht="15.75" customHeight="1">
      <c r="A45" s="524" t="s">
        <v>266</v>
      </c>
      <c r="B45" s="312" t="s">
        <v>59</v>
      </c>
      <c r="C45" s="133" t="s">
        <v>267</v>
      </c>
      <c r="D45" s="65"/>
      <c r="E45" s="258"/>
      <c r="F45" s="10"/>
      <c r="G45" s="126"/>
      <c r="H45" s="272"/>
      <c r="I45" s="11"/>
      <c r="J45" s="512"/>
      <c r="K45" s="513"/>
      <c r="L45" s="784"/>
      <c r="M45" s="507"/>
      <c r="N45" s="767"/>
      <c r="O45" s="539"/>
      <c r="P45" s="512">
        <v>3</v>
      </c>
      <c r="Q45" s="507">
        <v>45</v>
      </c>
      <c r="R45" s="768"/>
      <c r="S45" s="507"/>
      <c r="T45" s="767"/>
      <c r="U45" s="539" t="s">
        <v>18</v>
      </c>
      <c r="V45" s="512"/>
      <c r="W45" s="513"/>
      <c r="X45" s="784"/>
      <c r="Y45" s="513"/>
      <c r="Z45" s="767"/>
      <c r="AA45" s="515"/>
      <c r="AB45" s="516">
        <f t="shared" si="12"/>
        <v>3</v>
      </c>
      <c r="AC45" s="513">
        <f t="shared" si="12"/>
        <v>45</v>
      </c>
      <c r="AD45" s="517">
        <f t="shared" si="12"/>
        <v>0</v>
      </c>
      <c r="AE45" s="513">
        <f t="shared" si="13"/>
        <v>0</v>
      </c>
      <c r="AF45" s="517">
        <f t="shared" si="13"/>
        <v>0</v>
      </c>
      <c r="AG45" s="521">
        <f t="shared" si="14"/>
        <v>3</v>
      </c>
      <c r="AH45" s="138"/>
    </row>
    <row r="46" spans="1:34" ht="15.75" customHeight="1">
      <c r="A46" s="524" t="s">
        <v>376</v>
      </c>
      <c r="B46" s="312" t="s">
        <v>209</v>
      </c>
      <c r="C46" s="255" t="s">
        <v>274</v>
      </c>
      <c r="D46" s="268"/>
      <c r="E46" s="269"/>
      <c r="F46" s="170"/>
      <c r="G46" s="169"/>
      <c r="H46" s="270"/>
      <c r="I46" s="186"/>
      <c r="J46" s="798"/>
      <c r="K46" s="797"/>
      <c r="L46" s="542"/>
      <c r="M46" s="507"/>
      <c r="N46" s="542"/>
      <c r="O46" s="513"/>
      <c r="P46" s="798"/>
      <c r="Q46" s="1262"/>
      <c r="R46" s="1263"/>
      <c r="S46" s="1262"/>
      <c r="T46" s="799"/>
      <c r="U46" s="800"/>
      <c r="V46" s="798"/>
      <c r="W46" s="1262"/>
      <c r="X46" s="1263"/>
      <c r="Y46" s="1262">
        <v>20</v>
      </c>
      <c r="Z46" s="799"/>
      <c r="AA46" s="1242" t="s">
        <v>304</v>
      </c>
      <c r="AB46" s="516">
        <f t="shared" si="12"/>
        <v>0</v>
      </c>
      <c r="AC46" s="513">
        <f t="shared" si="12"/>
        <v>0</v>
      </c>
      <c r="AD46" s="517">
        <f t="shared" si="12"/>
        <v>0</v>
      </c>
      <c r="AE46" s="513">
        <f t="shared" si="13"/>
        <v>20</v>
      </c>
      <c r="AF46" s="517">
        <f t="shared" si="13"/>
        <v>0</v>
      </c>
      <c r="AG46" s="521">
        <f t="shared" si="14"/>
        <v>0</v>
      </c>
      <c r="AH46" s="138"/>
    </row>
    <row r="47" spans="1:34" ht="15.75" customHeight="1">
      <c r="A47" s="524" t="s">
        <v>268</v>
      </c>
      <c r="B47" s="312" t="s">
        <v>59</v>
      </c>
      <c r="C47" s="133" t="s">
        <v>269</v>
      </c>
      <c r="D47" s="65"/>
      <c r="E47" s="258"/>
      <c r="F47" s="10"/>
      <c r="G47" s="126"/>
      <c r="H47" s="272"/>
      <c r="I47" s="11"/>
      <c r="J47" s="512"/>
      <c r="K47" s="513"/>
      <c r="L47" s="784"/>
      <c r="M47" s="507"/>
      <c r="N47" s="767"/>
      <c r="O47" s="539"/>
      <c r="P47" s="512"/>
      <c r="Q47" s="507"/>
      <c r="R47" s="768"/>
      <c r="S47" s="507"/>
      <c r="T47" s="767"/>
      <c r="U47" s="539"/>
      <c r="V47" s="512">
        <v>2</v>
      </c>
      <c r="W47" s="507">
        <v>30</v>
      </c>
      <c r="X47" s="768"/>
      <c r="Y47" s="507"/>
      <c r="Z47" s="767"/>
      <c r="AA47" s="515" t="s">
        <v>18</v>
      </c>
      <c r="AB47" s="516">
        <f t="shared" si="12"/>
        <v>2</v>
      </c>
      <c r="AC47" s="513">
        <f t="shared" si="12"/>
        <v>30</v>
      </c>
      <c r="AD47" s="517">
        <f t="shared" si="12"/>
        <v>0</v>
      </c>
      <c r="AE47" s="513">
        <f t="shared" si="13"/>
        <v>0</v>
      </c>
      <c r="AF47" s="517">
        <f t="shared" si="13"/>
        <v>0</v>
      </c>
      <c r="AG47" s="521">
        <f t="shared" si="14"/>
        <v>2</v>
      </c>
      <c r="AH47" s="138"/>
    </row>
    <row r="48" spans="1:34" ht="15.75" customHeight="1">
      <c r="A48" s="524" t="s">
        <v>567</v>
      </c>
      <c r="B48" s="312" t="s">
        <v>59</v>
      </c>
      <c r="C48" s="133" t="s">
        <v>570</v>
      </c>
      <c r="D48" s="65"/>
      <c r="E48" s="258"/>
      <c r="F48" s="10"/>
      <c r="G48" s="126"/>
      <c r="H48" s="272"/>
      <c r="I48" s="11"/>
      <c r="J48" s="512"/>
      <c r="K48" s="513"/>
      <c r="L48" s="784"/>
      <c r="M48" s="507">
        <v>20</v>
      </c>
      <c r="N48" s="767"/>
      <c r="O48" s="539" t="s">
        <v>571</v>
      </c>
      <c r="P48" s="512"/>
      <c r="Q48" s="507"/>
      <c r="R48" s="768"/>
      <c r="S48" s="507"/>
      <c r="T48" s="767"/>
      <c r="U48" s="539"/>
      <c r="V48" s="512"/>
      <c r="W48" s="507"/>
      <c r="X48" s="768"/>
      <c r="Y48" s="507"/>
      <c r="Z48" s="767"/>
      <c r="AA48" s="515"/>
      <c r="AB48" s="516">
        <f>SUM(D48,J48,P48,V48)</f>
        <v>0</v>
      </c>
      <c r="AC48" s="513">
        <f>SUM(E48,K48,Q48,W48)</f>
        <v>0</v>
      </c>
      <c r="AD48" s="517">
        <f>SUM(F48,L48,R48,X48)</f>
        <v>0</v>
      </c>
      <c r="AE48" s="513">
        <f>SUM(A48,G48,M48,S48,Y48)</f>
        <v>20</v>
      </c>
      <c r="AF48" s="517">
        <f>SUM(B48,H48,N48,T48,Z48)</f>
        <v>0</v>
      </c>
      <c r="AG48" s="521">
        <f>SUM(AB48,AD48)</f>
        <v>0</v>
      </c>
      <c r="AH48" s="138"/>
    </row>
    <row r="49" spans="1:34" ht="15.75" customHeight="1">
      <c r="A49" s="795" t="s">
        <v>559</v>
      </c>
      <c r="B49" s="775" t="s">
        <v>59</v>
      </c>
      <c r="C49" s="547" t="s">
        <v>558</v>
      </c>
      <c r="D49" s="506"/>
      <c r="E49" s="507"/>
      <c r="F49" s="519"/>
      <c r="G49" s="513"/>
      <c r="H49" s="767"/>
      <c r="I49" s="539"/>
      <c r="J49" s="512"/>
      <c r="K49" s="513"/>
      <c r="L49" s="784"/>
      <c r="M49" s="507"/>
      <c r="N49" s="767"/>
      <c r="O49" s="539"/>
      <c r="P49" s="512"/>
      <c r="Q49" s="507"/>
      <c r="R49" s="768"/>
      <c r="S49" s="507">
        <v>20</v>
      </c>
      <c r="T49" s="767"/>
      <c r="U49" s="539" t="s">
        <v>571</v>
      </c>
      <c r="V49" s="512"/>
      <c r="W49" s="507"/>
      <c r="X49" s="768"/>
      <c r="Y49" s="507"/>
      <c r="Z49" s="767"/>
      <c r="AA49" s="515"/>
      <c r="AB49" s="156">
        <f t="shared" si="12"/>
        <v>0</v>
      </c>
      <c r="AC49" s="126">
        <f t="shared" si="12"/>
        <v>0</v>
      </c>
      <c r="AD49" s="517">
        <f t="shared" si="12"/>
        <v>0</v>
      </c>
      <c r="AE49" s="513">
        <f t="shared" si="13"/>
        <v>20</v>
      </c>
      <c r="AF49" s="517">
        <f t="shared" si="13"/>
        <v>0</v>
      </c>
      <c r="AG49" s="521">
        <f t="shared" si="14"/>
        <v>0</v>
      </c>
      <c r="AH49" s="740"/>
    </row>
    <row r="50" spans="1:34" ht="15.75" customHeight="1">
      <c r="A50" s="524" t="s">
        <v>568</v>
      </c>
      <c r="B50" s="312" t="s">
        <v>59</v>
      </c>
      <c r="C50" s="133" t="s">
        <v>569</v>
      </c>
      <c r="D50" s="558"/>
      <c r="E50" s="559"/>
      <c r="F50" s="596"/>
      <c r="G50" s="541"/>
      <c r="H50" s="791"/>
      <c r="I50" s="544"/>
      <c r="J50" s="540"/>
      <c r="K50" s="541"/>
      <c r="L50" s="792"/>
      <c r="M50" s="559"/>
      <c r="N50" s="791"/>
      <c r="O50" s="544"/>
      <c r="P50" s="540"/>
      <c r="Q50" s="559"/>
      <c r="R50" s="819"/>
      <c r="S50" s="559"/>
      <c r="T50" s="791"/>
      <c r="U50" s="544"/>
      <c r="V50" s="540"/>
      <c r="W50" s="559"/>
      <c r="X50" s="819"/>
      <c r="Y50" s="559">
        <v>20</v>
      </c>
      <c r="Z50" s="791"/>
      <c r="AA50" s="543" t="s">
        <v>571</v>
      </c>
      <c r="AB50" s="156">
        <f>SUM(D50,J50,P50,V50)</f>
        <v>0</v>
      </c>
      <c r="AC50" s="126">
        <f>SUM(E50,K50,Q50,W50)</f>
        <v>0</v>
      </c>
      <c r="AD50" s="517">
        <f>SUM(F50,L50,R50,X50)</f>
        <v>0</v>
      </c>
      <c r="AE50" s="513">
        <f>SUM(A50,G50,M50,S50,Y50)</f>
        <v>20</v>
      </c>
      <c r="AF50" s="517">
        <f>SUM(B50,H50,N50,T50,Z50)</f>
        <v>0</v>
      </c>
      <c r="AG50" s="521">
        <f>SUM(AB50,AD50)</f>
        <v>0</v>
      </c>
      <c r="AH50" s="740"/>
    </row>
    <row r="51" spans="1:34" ht="15.75" customHeight="1" thickBot="1">
      <c r="A51" s="525" t="s">
        <v>112</v>
      </c>
      <c r="B51" s="313" t="s">
        <v>23</v>
      </c>
      <c r="C51" s="274" t="s">
        <v>398</v>
      </c>
      <c r="D51" s="264"/>
      <c r="E51" s="265"/>
      <c r="F51" s="14"/>
      <c r="G51" s="157"/>
      <c r="H51" s="275"/>
      <c r="I51" s="15"/>
      <c r="J51" s="135"/>
      <c r="K51" s="157"/>
      <c r="L51" s="26"/>
      <c r="M51" s="157"/>
      <c r="N51" s="275"/>
      <c r="O51" s="15"/>
      <c r="P51" s="135"/>
      <c r="Q51" s="157"/>
      <c r="R51" s="26"/>
      <c r="S51" s="157"/>
      <c r="T51" s="275"/>
      <c r="U51" s="15"/>
      <c r="V51" s="135"/>
      <c r="W51" s="157"/>
      <c r="X51" s="26"/>
      <c r="Y51" s="157"/>
      <c r="Z51" s="275"/>
      <c r="AA51" s="113" t="s">
        <v>58</v>
      </c>
      <c r="AB51" s="156">
        <f t="shared" si="12"/>
        <v>0</v>
      </c>
      <c r="AC51" s="126">
        <f t="shared" si="12"/>
        <v>0</v>
      </c>
      <c r="AD51" s="254">
        <f t="shared" si="12"/>
        <v>0</v>
      </c>
      <c r="AE51" s="126">
        <f t="shared" si="13"/>
        <v>0</v>
      </c>
      <c r="AF51" s="254">
        <f t="shared" si="13"/>
        <v>0</v>
      </c>
      <c r="AG51" s="127">
        <f t="shared" si="14"/>
        <v>0</v>
      </c>
      <c r="AH51" s="138"/>
    </row>
    <row r="52" spans="1:34" ht="15.75" customHeight="1" thickBot="1">
      <c r="A52" s="319"/>
      <c r="B52" s="320"/>
      <c r="C52" s="278" t="s">
        <v>56</v>
      </c>
      <c r="D52" s="21">
        <f>SUM(D41:D51)</f>
        <v>0</v>
      </c>
      <c r="E52" s="22">
        <v>52</v>
      </c>
      <c r="F52" s="21">
        <f>SUM(F41:F51)</f>
        <v>0</v>
      </c>
      <c r="G52" s="148">
        <v>72</v>
      </c>
      <c r="H52" s="149" t="s">
        <v>26</v>
      </c>
      <c r="I52" s="150">
        <f>SUM(D52,F52)</f>
        <v>0</v>
      </c>
      <c r="J52" s="151">
        <f>SUM(J41:J51)</f>
        <v>3</v>
      </c>
      <c r="K52" s="152">
        <f>SUM(K41:K51)</f>
        <v>45</v>
      </c>
      <c r="L52" s="152">
        <f>SUM(L41:L51)</f>
        <v>0</v>
      </c>
      <c r="M52" s="152">
        <f>SUM(M41:M51)</f>
        <v>60</v>
      </c>
      <c r="N52" s="149" t="s">
        <v>26</v>
      </c>
      <c r="O52" s="150">
        <f>SUM(J52,L52)</f>
        <v>3</v>
      </c>
      <c r="P52" s="153">
        <f>SUM(P41:P51)</f>
        <v>3</v>
      </c>
      <c r="Q52" s="152">
        <f>SUM(Q41:Q51)</f>
        <v>45</v>
      </c>
      <c r="R52" s="152">
        <f>SUM(R41:R51)</f>
        <v>0</v>
      </c>
      <c r="S52" s="152">
        <f>SUM(S41:S51)</f>
        <v>40</v>
      </c>
      <c r="T52" s="149" t="s">
        <v>26</v>
      </c>
      <c r="U52" s="150">
        <f>SUM(P52,R52)</f>
        <v>3</v>
      </c>
      <c r="V52" s="151">
        <f>SUM(V41:V51)</f>
        <v>2</v>
      </c>
      <c r="W52" s="152">
        <f>SUM(W41:W51)</f>
        <v>30</v>
      </c>
      <c r="X52" s="152">
        <f>SUM(X41:X51)</f>
        <v>0</v>
      </c>
      <c r="Y52" s="152">
        <f>SUM(Y41:Y51)</f>
        <v>40</v>
      </c>
      <c r="Z52" s="149" t="s">
        <v>26</v>
      </c>
      <c r="AA52" s="150">
        <f>SUM(V52,X52)</f>
        <v>2</v>
      </c>
      <c r="AB52" s="153">
        <f>SUM(AB41:AB51)</f>
        <v>8</v>
      </c>
      <c r="AC52" s="152">
        <f>SUM(AC41:AC51)</f>
        <v>120</v>
      </c>
      <c r="AD52" s="152">
        <f>SUM(AD41:AD51)</f>
        <v>0</v>
      </c>
      <c r="AE52" s="152">
        <f>SUM(AE41:AE51)</f>
        <v>140</v>
      </c>
      <c r="AF52" s="149" t="s">
        <v>26</v>
      </c>
      <c r="AG52" s="131">
        <f>SUM(AB52,AD52)</f>
        <v>8</v>
      </c>
      <c r="AH52" s="138"/>
    </row>
    <row r="53" spans="1:35" ht="15.75" customHeight="1" thickBot="1">
      <c r="A53" s="325"/>
      <c r="B53" s="321"/>
      <c r="C53" s="332" t="s">
        <v>71</v>
      </c>
      <c r="D53" s="22">
        <f aca="true" t="shared" si="15" ref="D53:AA53">SUM(D52,D39)</f>
        <v>0</v>
      </c>
      <c r="E53" s="22">
        <f t="shared" si="15"/>
        <v>52</v>
      </c>
      <c r="F53" s="22">
        <f t="shared" si="15"/>
        <v>0</v>
      </c>
      <c r="G53" s="31">
        <f t="shared" si="15"/>
        <v>72</v>
      </c>
      <c r="H53" s="31">
        <f t="shared" si="15"/>
        <v>0</v>
      </c>
      <c r="I53" s="31">
        <f t="shared" si="15"/>
        <v>0</v>
      </c>
      <c r="J53" s="31">
        <f t="shared" si="15"/>
        <v>11</v>
      </c>
      <c r="K53" s="31">
        <f t="shared" si="15"/>
        <v>160</v>
      </c>
      <c r="L53" s="31">
        <f t="shared" si="15"/>
        <v>13</v>
      </c>
      <c r="M53" s="31">
        <f t="shared" si="15"/>
        <v>233</v>
      </c>
      <c r="N53" s="291">
        <f t="shared" si="15"/>
        <v>30</v>
      </c>
      <c r="O53" s="31">
        <f t="shared" si="15"/>
        <v>24</v>
      </c>
      <c r="P53" s="31">
        <f t="shared" si="15"/>
        <v>19</v>
      </c>
      <c r="Q53" s="31">
        <f t="shared" si="15"/>
        <v>280</v>
      </c>
      <c r="R53" s="291">
        <f t="shared" si="15"/>
        <v>10</v>
      </c>
      <c r="S53" s="31">
        <f t="shared" si="15"/>
        <v>190</v>
      </c>
      <c r="T53" s="291">
        <f t="shared" si="15"/>
        <v>30</v>
      </c>
      <c r="U53" s="31">
        <f t="shared" si="15"/>
        <v>29</v>
      </c>
      <c r="V53" s="31">
        <f t="shared" si="15"/>
        <v>15</v>
      </c>
      <c r="W53" s="31">
        <f t="shared" si="15"/>
        <v>225</v>
      </c>
      <c r="X53" s="291">
        <f t="shared" si="15"/>
        <v>7</v>
      </c>
      <c r="Y53" s="31">
        <f t="shared" si="15"/>
        <v>145</v>
      </c>
      <c r="Z53" s="291">
        <f t="shared" si="15"/>
        <v>30</v>
      </c>
      <c r="AA53" s="31">
        <f t="shared" si="15"/>
        <v>22</v>
      </c>
      <c r="AB53" s="31">
        <f>SUM(AB39,AB10,)</f>
        <v>37</v>
      </c>
      <c r="AC53" s="31">
        <f>SUM(AC52,AC39)</f>
        <v>665</v>
      </c>
      <c r="AD53" s="31">
        <f>SUM(AD52,AD39)</f>
        <v>30</v>
      </c>
      <c r="AE53" s="31">
        <f>SUM(AE52,AE39)</f>
        <v>568</v>
      </c>
      <c r="AF53" s="31">
        <f>SUM(AF52,AF39)</f>
        <v>90</v>
      </c>
      <c r="AG53" s="327">
        <f>SUM(AG52,AG39)</f>
        <v>75</v>
      </c>
      <c r="AH53" s="132"/>
      <c r="AI53" s="32"/>
    </row>
    <row r="54" spans="1:33" ht="15.75" customHeight="1">
      <c r="A54" s="299" t="s">
        <v>57</v>
      </c>
      <c r="B54" s="308"/>
      <c r="C54" s="67" t="s">
        <v>29</v>
      </c>
      <c r="D54" s="1047"/>
      <c r="E54" s="1048"/>
      <c r="F54" s="1048"/>
      <c r="G54" s="1048"/>
      <c r="H54" s="1048"/>
      <c r="I54" s="1048"/>
      <c r="J54" s="1048"/>
      <c r="K54" s="1048"/>
      <c r="L54" s="1048"/>
      <c r="M54" s="1048"/>
      <c r="N54" s="1048"/>
      <c r="O54" s="1048"/>
      <c r="P54" s="1048"/>
      <c r="Q54" s="1048"/>
      <c r="R54" s="1048"/>
      <c r="S54" s="1048"/>
      <c r="T54" s="1048"/>
      <c r="U54" s="1048"/>
      <c r="V54" s="1048"/>
      <c r="W54" s="1048"/>
      <c r="X54" s="1048"/>
      <c r="Y54" s="1048"/>
      <c r="Z54" s="1048"/>
      <c r="AA54" s="1048"/>
      <c r="AB54" s="1048"/>
      <c r="AC54" s="1048"/>
      <c r="AD54" s="1048"/>
      <c r="AE54" s="1048"/>
      <c r="AF54" s="1048"/>
      <c r="AG54" s="1040"/>
    </row>
    <row r="55" spans="1:33" s="32" customFormat="1" ht="15.75" customHeight="1">
      <c r="A55" s="765" t="s">
        <v>493</v>
      </c>
      <c r="B55" s="312" t="s">
        <v>22</v>
      </c>
      <c r="C55" s="782" t="s">
        <v>494</v>
      </c>
      <c r="D55" s="506">
        <v>2</v>
      </c>
      <c r="E55" s="513">
        <v>30</v>
      </c>
      <c r="F55" s="519"/>
      <c r="G55" s="513"/>
      <c r="H55" s="514">
        <v>3</v>
      </c>
      <c r="I55" s="510" t="s">
        <v>18</v>
      </c>
      <c r="J55" s="506"/>
      <c r="K55" s="513"/>
      <c r="L55" s="509"/>
      <c r="M55" s="513"/>
      <c r="N55" s="509"/>
      <c r="O55" s="510"/>
      <c r="P55" s="506"/>
      <c r="Q55" s="513"/>
      <c r="R55" s="509"/>
      <c r="S55" s="513"/>
      <c r="T55" s="509"/>
      <c r="U55" s="510"/>
      <c r="V55" s="506"/>
      <c r="W55" s="513"/>
      <c r="X55" s="509"/>
      <c r="Y55" s="513"/>
      <c r="Z55" s="509"/>
      <c r="AA55" s="520"/>
      <c r="AB55" s="516">
        <f>SUM(D55,J55,P55,V55)</f>
        <v>2</v>
      </c>
      <c r="AC55" s="513">
        <f>SUM(E55,K55,Q55,W55)</f>
        <v>30</v>
      </c>
      <c r="AD55" s="513">
        <f>SUM(F55,L55,R55,X55)</f>
        <v>0</v>
      </c>
      <c r="AE55" s="513">
        <f>SUM(A55,G55,M55,S55,Y55)</f>
        <v>0</v>
      </c>
      <c r="AF55" s="513">
        <f>SUM(B55,H55,N55,T55,Z55)</f>
        <v>3</v>
      </c>
      <c r="AG55" s="783">
        <f>SUM(AB55,AD55)</f>
        <v>2</v>
      </c>
    </row>
    <row r="56" spans="1:33" s="32" customFormat="1" ht="15.75" customHeight="1">
      <c r="A56" s="765" t="s">
        <v>495</v>
      </c>
      <c r="B56" s="312" t="s">
        <v>22</v>
      </c>
      <c r="C56" s="782" t="s">
        <v>149</v>
      </c>
      <c r="D56" s="506">
        <v>2</v>
      </c>
      <c r="E56" s="513">
        <v>30</v>
      </c>
      <c r="F56" s="519"/>
      <c r="G56" s="513"/>
      <c r="H56" s="514">
        <v>3</v>
      </c>
      <c r="I56" s="510" t="s">
        <v>18</v>
      </c>
      <c r="J56" s="506"/>
      <c r="K56" s="513"/>
      <c r="L56" s="509"/>
      <c r="M56" s="513"/>
      <c r="N56" s="509"/>
      <c r="O56" s="510"/>
      <c r="P56" s="506"/>
      <c r="Q56" s="513"/>
      <c r="R56" s="509"/>
      <c r="S56" s="513"/>
      <c r="T56" s="509"/>
      <c r="U56" s="510"/>
      <c r="V56" s="506"/>
      <c r="W56" s="513"/>
      <c r="X56" s="509"/>
      <c r="Y56" s="513"/>
      <c r="Z56" s="509"/>
      <c r="AA56" s="520"/>
      <c r="AB56" s="516">
        <f aca="true" t="shared" si="16" ref="AB56:AD64">SUM(D56,J56,P56,V56)</f>
        <v>2</v>
      </c>
      <c r="AC56" s="513">
        <f t="shared" si="16"/>
        <v>30</v>
      </c>
      <c r="AD56" s="513">
        <f t="shared" si="16"/>
        <v>0</v>
      </c>
      <c r="AE56" s="513">
        <f aca="true" t="shared" si="17" ref="AE56:AF65">SUM(A56,G56,M56,S56,Y56)</f>
        <v>0</v>
      </c>
      <c r="AF56" s="513">
        <f t="shared" si="17"/>
        <v>3</v>
      </c>
      <c r="AG56" s="783">
        <f aca="true" t="shared" si="18" ref="AG56:AG65">SUM(AB56,AD56)</f>
        <v>2</v>
      </c>
    </row>
    <row r="57" spans="1:34" s="32" customFormat="1" ht="15.75" customHeight="1">
      <c r="A57" s="765" t="s">
        <v>496</v>
      </c>
      <c r="B57" s="312" t="s">
        <v>22</v>
      </c>
      <c r="C57" s="782" t="s">
        <v>497</v>
      </c>
      <c r="D57" s="506"/>
      <c r="E57" s="513"/>
      <c r="F57" s="519"/>
      <c r="G57" s="513"/>
      <c r="H57" s="509"/>
      <c r="I57" s="510"/>
      <c r="J57" s="506">
        <v>2</v>
      </c>
      <c r="K57" s="513">
        <v>30</v>
      </c>
      <c r="L57" s="509"/>
      <c r="M57" s="513"/>
      <c r="N57" s="514">
        <v>3</v>
      </c>
      <c r="O57" s="510" t="s">
        <v>18</v>
      </c>
      <c r="P57" s="506"/>
      <c r="Q57" s="513"/>
      <c r="R57" s="509"/>
      <c r="S57" s="513"/>
      <c r="T57" s="509"/>
      <c r="U57" s="510"/>
      <c r="V57" s="506"/>
      <c r="W57" s="513"/>
      <c r="X57" s="509"/>
      <c r="Y57" s="513"/>
      <c r="Z57" s="509"/>
      <c r="AA57" s="520"/>
      <c r="AB57" s="516">
        <f t="shared" si="16"/>
        <v>2</v>
      </c>
      <c r="AC57" s="513">
        <f t="shared" si="16"/>
        <v>30</v>
      </c>
      <c r="AD57" s="513">
        <f t="shared" si="16"/>
        <v>0</v>
      </c>
      <c r="AE57" s="513">
        <f t="shared" si="17"/>
        <v>0</v>
      </c>
      <c r="AF57" s="513">
        <f t="shared" si="17"/>
        <v>3</v>
      </c>
      <c r="AG57" s="783">
        <f>SUM(AB57,AD57)</f>
        <v>2</v>
      </c>
      <c r="AH57" s="805"/>
    </row>
    <row r="58" spans="1:34" s="32" customFormat="1" ht="15.75" customHeight="1">
      <c r="A58" s="765" t="s">
        <v>566</v>
      </c>
      <c r="B58" s="312" t="s">
        <v>22</v>
      </c>
      <c r="C58" s="782" t="s">
        <v>498</v>
      </c>
      <c r="D58" s="506"/>
      <c r="E58" s="513"/>
      <c r="F58" s="519"/>
      <c r="G58" s="513"/>
      <c r="H58" s="509"/>
      <c r="I58" s="510"/>
      <c r="J58" s="506">
        <v>2</v>
      </c>
      <c r="K58" s="513">
        <v>30</v>
      </c>
      <c r="L58" s="509"/>
      <c r="M58" s="513"/>
      <c r="N58" s="514">
        <v>3</v>
      </c>
      <c r="O58" s="510" t="s">
        <v>18</v>
      </c>
      <c r="P58" s="506"/>
      <c r="Q58" s="513"/>
      <c r="R58" s="509"/>
      <c r="S58" s="513"/>
      <c r="T58" s="509"/>
      <c r="U58" s="510"/>
      <c r="V58" s="506"/>
      <c r="W58" s="513"/>
      <c r="X58" s="509"/>
      <c r="Y58" s="513"/>
      <c r="Z58" s="509"/>
      <c r="AA58" s="520"/>
      <c r="AB58" s="516">
        <f>SUM(D58,J58,P58,V58)</f>
        <v>2</v>
      </c>
      <c r="AC58" s="513">
        <f>SUM(E58,K58,Q58,W58)</f>
        <v>30</v>
      </c>
      <c r="AD58" s="513">
        <f>SUM(F58,L58,R58,X58)</f>
        <v>0</v>
      </c>
      <c r="AE58" s="513">
        <f>SUM(A58,G58,M58,S58,Y58)</f>
        <v>0</v>
      </c>
      <c r="AF58" s="513">
        <f>SUM(B58,H58,N58,T58,Z58)</f>
        <v>3</v>
      </c>
      <c r="AG58" s="783">
        <f>SUM(AB58,AD58)</f>
        <v>2</v>
      </c>
      <c r="AH58" s="805"/>
    </row>
    <row r="59" spans="1:33" s="32" customFormat="1" ht="15.75" customHeight="1">
      <c r="A59" s="765" t="s">
        <v>499</v>
      </c>
      <c r="B59" s="312" t="s">
        <v>22</v>
      </c>
      <c r="C59" s="782" t="s">
        <v>147</v>
      </c>
      <c r="D59" s="506"/>
      <c r="E59" s="513"/>
      <c r="F59" s="519"/>
      <c r="G59" s="513"/>
      <c r="H59" s="509"/>
      <c r="I59" s="510"/>
      <c r="J59" s="506"/>
      <c r="K59" s="513"/>
      <c r="L59" s="509"/>
      <c r="M59" s="513"/>
      <c r="N59" s="509"/>
      <c r="O59" s="510"/>
      <c r="P59" s="506">
        <v>2</v>
      </c>
      <c r="Q59" s="513">
        <v>30</v>
      </c>
      <c r="R59" s="509"/>
      <c r="S59" s="513"/>
      <c r="T59" s="514">
        <v>3</v>
      </c>
      <c r="U59" s="510" t="s">
        <v>18</v>
      </c>
      <c r="V59" s="506"/>
      <c r="W59" s="513"/>
      <c r="X59" s="509"/>
      <c r="Y59" s="513"/>
      <c r="Z59" s="509"/>
      <c r="AA59" s="520"/>
      <c r="AB59" s="516">
        <f t="shared" si="16"/>
        <v>2</v>
      </c>
      <c r="AC59" s="513">
        <f t="shared" si="16"/>
        <v>30</v>
      </c>
      <c r="AD59" s="513">
        <f t="shared" si="16"/>
        <v>0</v>
      </c>
      <c r="AE59" s="513">
        <f t="shared" si="17"/>
        <v>0</v>
      </c>
      <c r="AF59" s="513">
        <f t="shared" si="17"/>
        <v>3</v>
      </c>
      <c r="AG59" s="783">
        <f t="shared" si="18"/>
        <v>2</v>
      </c>
    </row>
    <row r="60" spans="1:34" s="32" customFormat="1" ht="15.75" customHeight="1">
      <c r="A60" s="765" t="s">
        <v>523</v>
      </c>
      <c r="B60" s="312" t="s">
        <v>22</v>
      </c>
      <c r="C60" s="782" t="s">
        <v>500</v>
      </c>
      <c r="D60" s="506"/>
      <c r="E60" s="513"/>
      <c r="F60" s="519"/>
      <c r="G60" s="513"/>
      <c r="H60" s="509"/>
      <c r="I60" s="510"/>
      <c r="J60" s="506">
        <v>2</v>
      </c>
      <c r="K60" s="513">
        <v>30</v>
      </c>
      <c r="L60" s="509"/>
      <c r="M60" s="513"/>
      <c r="N60" s="514">
        <v>3</v>
      </c>
      <c r="O60" s="510" t="s">
        <v>18</v>
      </c>
      <c r="P60" s="506"/>
      <c r="Q60" s="513"/>
      <c r="R60" s="509"/>
      <c r="S60" s="513"/>
      <c r="T60" s="514"/>
      <c r="U60" s="510"/>
      <c r="V60" s="506"/>
      <c r="W60" s="513"/>
      <c r="X60" s="509"/>
      <c r="Y60" s="513"/>
      <c r="Z60" s="509"/>
      <c r="AA60" s="520"/>
      <c r="AB60" s="516">
        <f t="shared" si="16"/>
        <v>2</v>
      </c>
      <c r="AC60" s="513">
        <f t="shared" si="16"/>
        <v>30</v>
      </c>
      <c r="AD60" s="513">
        <f t="shared" si="16"/>
        <v>0</v>
      </c>
      <c r="AE60" s="513">
        <f t="shared" si="17"/>
        <v>0</v>
      </c>
      <c r="AF60" s="513">
        <f t="shared" si="17"/>
        <v>3</v>
      </c>
      <c r="AG60" s="783">
        <f t="shared" si="18"/>
        <v>2</v>
      </c>
      <c r="AH60" s="739"/>
    </row>
    <row r="61" spans="1:33" s="32" customFormat="1" ht="15.75" customHeight="1">
      <c r="A61" s="765" t="s">
        <v>501</v>
      </c>
      <c r="B61" s="312" t="s">
        <v>22</v>
      </c>
      <c r="C61" s="782" t="s">
        <v>502</v>
      </c>
      <c r="D61" s="506"/>
      <c r="E61" s="513"/>
      <c r="F61" s="519"/>
      <c r="G61" s="513"/>
      <c r="H61" s="509"/>
      <c r="I61" s="510"/>
      <c r="J61" s="506"/>
      <c r="K61" s="513"/>
      <c r="L61" s="509"/>
      <c r="M61" s="513"/>
      <c r="N61" s="509"/>
      <c r="O61" s="510"/>
      <c r="P61" s="506">
        <v>2</v>
      </c>
      <c r="Q61" s="513">
        <v>30</v>
      </c>
      <c r="R61" s="509"/>
      <c r="S61" s="513"/>
      <c r="T61" s="514">
        <v>3</v>
      </c>
      <c r="U61" s="510" t="s">
        <v>18</v>
      </c>
      <c r="V61" s="506"/>
      <c r="W61" s="513"/>
      <c r="X61" s="509"/>
      <c r="Y61" s="513"/>
      <c r="Z61" s="509"/>
      <c r="AA61" s="520"/>
      <c r="AB61" s="516">
        <f t="shared" si="16"/>
        <v>2</v>
      </c>
      <c r="AC61" s="513">
        <f t="shared" si="16"/>
        <v>30</v>
      </c>
      <c r="AD61" s="513">
        <f t="shared" si="16"/>
        <v>0</v>
      </c>
      <c r="AE61" s="513">
        <f t="shared" si="17"/>
        <v>0</v>
      </c>
      <c r="AF61" s="513">
        <f t="shared" si="17"/>
        <v>3</v>
      </c>
      <c r="AG61" s="783">
        <f t="shared" si="18"/>
        <v>2</v>
      </c>
    </row>
    <row r="62" spans="1:33" s="32" customFormat="1" ht="15.75" customHeight="1">
      <c r="A62" s="765" t="s">
        <v>503</v>
      </c>
      <c r="B62" s="312" t="s">
        <v>22</v>
      </c>
      <c r="C62" s="782" t="s">
        <v>504</v>
      </c>
      <c r="D62" s="506"/>
      <c r="E62" s="513"/>
      <c r="F62" s="519"/>
      <c r="G62" s="513"/>
      <c r="H62" s="509"/>
      <c r="I62" s="510"/>
      <c r="J62" s="506"/>
      <c r="K62" s="513"/>
      <c r="L62" s="509"/>
      <c r="M62" s="513"/>
      <c r="N62" s="509"/>
      <c r="O62" s="510"/>
      <c r="P62" s="506"/>
      <c r="Q62" s="513"/>
      <c r="R62" s="509"/>
      <c r="S62" s="513"/>
      <c r="T62" s="509"/>
      <c r="U62" s="510"/>
      <c r="V62" s="506">
        <v>2</v>
      </c>
      <c r="W62" s="513">
        <v>30</v>
      </c>
      <c r="X62" s="509"/>
      <c r="Y62" s="513"/>
      <c r="Z62" s="514">
        <v>3</v>
      </c>
      <c r="AA62" s="520" t="s">
        <v>18</v>
      </c>
      <c r="AB62" s="516">
        <f t="shared" si="16"/>
        <v>2</v>
      </c>
      <c r="AC62" s="513">
        <f t="shared" si="16"/>
        <v>30</v>
      </c>
      <c r="AD62" s="513">
        <f t="shared" si="16"/>
        <v>0</v>
      </c>
      <c r="AE62" s="513">
        <f t="shared" si="17"/>
        <v>0</v>
      </c>
      <c r="AF62" s="513">
        <f t="shared" si="17"/>
        <v>3</v>
      </c>
      <c r="AG62" s="783">
        <f t="shared" si="18"/>
        <v>2</v>
      </c>
    </row>
    <row r="63" spans="1:33" s="32" customFormat="1" ht="15.75" customHeight="1">
      <c r="A63" s="765" t="s">
        <v>505</v>
      </c>
      <c r="B63" s="312" t="s">
        <v>22</v>
      </c>
      <c r="C63" s="782" t="s">
        <v>506</v>
      </c>
      <c r="D63" s="506"/>
      <c r="E63" s="513"/>
      <c r="F63" s="519"/>
      <c r="G63" s="513"/>
      <c r="H63" s="509"/>
      <c r="I63" s="510"/>
      <c r="J63" s="506"/>
      <c r="K63" s="513"/>
      <c r="L63" s="509"/>
      <c r="M63" s="513"/>
      <c r="N63" s="509"/>
      <c r="O63" s="510"/>
      <c r="P63" s="506"/>
      <c r="Q63" s="513"/>
      <c r="R63" s="509"/>
      <c r="S63" s="513"/>
      <c r="T63" s="509"/>
      <c r="U63" s="510"/>
      <c r="V63" s="506">
        <v>2</v>
      </c>
      <c r="W63" s="513">
        <v>30</v>
      </c>
      <c r="X63" s="509"/>
      <c r="Y63" s="513"/>
      <c r="Z63" s="514">
        <v>3</v>
      </c>
      <c r="AA63" s="520" t="s">
        <v>18</v>
      </c>
      <c r="AB63" s="516">
        <f>SUM(D63,J63,P63,V63)</f>
        <v>2</v>
      </c>
      <c r="AC63" s="513">
        <f>SUM(E63,K63,Q63,W63)</f>
        <v>30</v>
      </c>
      <c r="AD63" s="513">
        <f>SUM(F63,L63,R63,X63)</f>
        <v>0</v>
      </c>
      <c r="AE63" s="513">
        <f t="shared" si="17"/>
        <v>0</v>
      </c>
      <c r="AF63" s="513">
        <f t="shared" si="17"/>
        <v>3</v>
      </c>
      <c r="AG63" s="783">
        <f>SUM(AB63,AD63)</f>
        <v>2</v>
      </c>
    </row>
    <row r="64" spans="1:33" s="32" customFormat="1" ht="15.75" customHeight="1">
      <c r="A64" s="765" t="s">
        <v>507</v>
      </c>
      <c r="B64" s="312" t="s">
        <v>22</v>
      </c>
      <c r="C64" s="782" t="s">
        <v>148</v>
      </c>
      <c r="D64" s="506"/>
      <c r="E64" s="513"/>
      <c r="F64" s="519"/>
      <c r="G64" s="513"/>
      <c r="H64" s="509"/>
      <c r="I64" s="510"/>
      <c r="J64" s="506"/>
      <c r="K64" s="513"/>
      <c r="L64" s="509"/>
      <c r="M64" s="513"/>
      <c r="N64" s="509"/>
      <c r="O64" s="510"/>
      <c r="P64" s="506"/>
      <c r="Q64" s="513"/>
      <c r="R64" s="509"/>
      <c r="S64" s="513"/>
      <c r="T64" s="509"/>
      <c r="U64" s="510"/>
      <c r="V64" s="506">
        <v>2</v>
      </c>
      <c r="W64" s="513">
        <v>30</v>
      </c>
      <c r="X64" s="509"/>
      <c r="Y64" s="513"/>
      <c r="Z64" s="514">
        <v>3</v>
      </c>
      <c r="AA64" s="520" t="s">
        <v>18</v>
      </c>
      <c r="AB64" s="516">
        <f t="shared" si="16"/>
        <v>2</v>
      </c>
      <c r="AC64" s="513">
        <f t="shared" si="16"/>
        <v>30</v>
      </c>
      <c r="AD64" s="513">
        <f t="shared" si="16"/>
        <v>0</v>
      </c>
      <c r="AE64" s="513">
        <f t="shared" si="17"/>
        <v>0</v>
      </c>
      <c r="AF64" s="513">
        <f t="shared" si="17"/>
        <v>3</v>
      </c>
      <c r="AG64" s="783">
        <f t="shared" si="18"/>
        <v>2</v>
      </c>
    </row>
    <row r="65" spans="1:35" s="32" customFormat="1" ht="15.75" customHeight="1">
      <c r="A65" s="765" t="s">
        <v>508</v>
      </c>
      <c r="B65" s="312" t="s">
        <v>22</v>
      </c>
      <c r="C65" s="782" t="s">
        <v>150</v>
      </c>
      <c r="D65" s="506"/>
      <c r="E65" s="513"/>
      <c r="F65" s="519"/>
      <c r="G65" s="513"/>
      <c r="H65" s="509"/>
      <c r="I65" s="510"/>
      <c r="J65" s="506"/>
      <c r="K65" s="513"/>
      <c r="L65" s="509"/>
      <c r="M65" s="513"/>
      <c r="N65" s="509"/>
      <c r="O65" s="510"/>
      <c r="P65" s="506">
        <v>2</v>
      </c>
      <c r="Q65" s="513">
        <v>30</v>
      </c>
      <c r="R65" s="509"/>
      <c r="S65" s="513"/>
      <c r="T65" s="509">
        <v>3</v>
      </c>
      <c r="U65" s="510" t="s">
        <v>18</v>
      </c>
      <c r="V65" s="506"/>
      <c r="W65" s="513"/>
      <c r="X65" s="509"/>
      <c r="Y65" s="513"/>
      <c r="Z65" s="509"/>
      <c r="AA65" s="520"/>
      <c r="AB65" s="516">
        <f>SUM(D65,J65,P65,V65)</f>
        <v>2</v>
      </c>
      <c r="AC65" s="513">
        <f>SUM(E65,K65,Q65,W65)</f>
        <v>30</v>
      </c>
      <c r="AD65" s="513">
        <f>SUM(F65,L65,R65,X65)</f>
        <v>0</v>
      </c>
      <c r="AE65" s="513">
        <f t="shared" si="17"/>
        <v>0</v>
      </c>
      <c r="AF65" s="513">
        <f t="shared" si="17"/>
        <v>3</v>
      </c>
      <c r="AG65" s="783">
        <f t="shared" si="18"/>
        <v>2</v>
      </c>
      <c r="AI65" s="743"/>
    </row>
    <row r="66" spans="1:33" s="32" customFormat="1" ht="15.75" customHeight="1">
      <c r="A66" s="668"/>
      <c r="B66" s="312"/>
      <c r="C66" s="61" t="s">
        <v>422</v>
      </c>
      <c r="D66" s="1081"/>
      <c r="E66" s="1082"/>
      <c r="F66" s="1082"/>
      <c r="G66" s="1082"/>
      <c r="H66" s="1082"/>
      <c r="I66" s="1082"/>
      <c r="J66" s="1082"/>
      <c r="K66" s="1082"/>
      <c r="L66" s="1082"/>
      <c r="M66" s="1082"/>
      <c r="N66" s="1082"/>
      <c r="O66" s="1082"/>
      <c r="P66" s="1082"/>
      <c r="Q66" s="1082"/>
      <c r="R66" s="1082"/>
      <c r="S66" s="1082"/>
      <c r="T66" s="1082"/>
      <c r="U66" s="1082"/>
      <c r="V66" s="1082"/>
      <c r="W66" s="1082"/>
      <c r="X66" s="1082"/>
      <c r="Y66" s="1082"/>
      <c r="Z66" s="1082"/>
      <c r="AA66" s="1082"/>
      <c r="AB66" s="1082"/>
      <c r="AC66" s="1082"/>
      <c r="AD66" s="1082"/>
      <c r="AE66" s="1082"/>
      <c r="AF66" s="1082"/>
      <c r="AG66" s="1083"/>
    </row>
    <row r="67" spans="1:33" s="32" customFormat="1" ht="15.75" customHeight="1">
      <c r="A67" s="669" t="s">
        <v>252</v>
      </c>
      <c r="B67" s="312" t="s">
        <v>17</v>
      </c>
      <c r="C67" s="712" t="s">
        <v>133</v>
      </c>
      <c r="D67" s="713"/>
      <c r="E67" s="714"/>
      <c r="F67" s="715"/>
      <c r="G67" s="716"/>
      <c r="H67" s="717"/>
      <c r="I67" s="714"/>
      <c r="J67" s="713"/>
      <c r="K67" s="714"/>
      <c r="L67" s="718"/>
      <c r="M67" s="714"/>
      <c r="N67" s="718"/>
      <c r="O67" s="718"/>
      <c r="P67" s="713"/>
      <c r="Q67" s="714"/>
      <c r="R67" s="718"/>
      <c r="S67" s="714"/>
      <c r="T67" s="718"/>
      <c r="U67" s="718"/>
      <c r="V67" s="719"/>
      <c r="W67" s="720"/>
      <c r="X67" s="721"/>
      <c r="Y67" s="720"/>
      <c r="Z67" s="720"/>
      <c r="AA67" s="722" t="s">
        <v>415</v>
      </c>
      <c r="AB67" s="516"/>
      <c r="AC67" s="541"/>
      <c r="AD67" s="680"/>
      <c r="AE67" s="541"/>
      <c r="AF67" s="680"/>
      <c r="AG67" s="681"/>
    </row>
    <row r="68" spans="1:33" s="32" customFormat="1" ht="15.75" customHeight="1">
      <c r="A68" s="764" t="s">
        <v>441</v>
      </c>
      <c r="B68" s="312" t="s">
        <v>17</v>
      </c>
      <c r="C68" s="712" t="s">
        <v>134</v>
      </c>
      <c r="D68" s="713"/>
      <c r="E68" s="714"/>
      <c r="F68" s="715"/>
      <c r="G68" s="716"/>
      <c r="H68" s="717"/>
      <c r="I68" s="714"/>
      <c r="J68" s="713"/>
      <c r="K68" s="714"/>
      <c r="L68" s="718"/>
      <c r="M68" s="714"/>
      <c r="N68" s="718"/>
      <c r="O68" s="718"/>
      <c r="P68" s="713"/>
      <c r="Q68" s="714"/>
      <c r="R68" s="718"/>
      <c r="S68" s="714"/>
      <c r="T68" s="718"/>
      <c r="U68" s="718"/>
      <c r="V68" s="719"/>
      <c r="W68" s="720"/>
      <c r="X68" s="721"/>
      <c r="Y68" s="720"/>
      <c r="Z68" s="720"/>
      <c r="AA68" s="724" t="s">
        <v>415</v>
      </c>
      <c r="AB68" s="516"/>
      <c r="AC68" s="541"/>
      <c r="AD68" s="680"/>
      <c r="AE68" s="541"/>
      <c r="AF68" s="680"/>
      <c r="AG68" s="681"/>
    </row>
    <row r="69" spans="1:33" s="32" customFormat="1" ht="15.75" customHeight="1">
      <c r="A69" s="765" t="s">
        <v>291</v>
      </c>
      <c r="B69" s="312" t="s">
        <v>17</v>
      </c>
      <c r="C69" s="725" t="s">
        <v>165</v>
      </c>
      <c r="D69" s="713"/>
      <c r="E69" s="714"/>
      <c r="F69" s="715"/>
      <c r="G69" s="716"/>
      <c r="H69" s="717"/>
      <c r="I69" s="714"/>
      <c r="J69" s="713"/>
      <c r="K69" s="714"/>
      <c r="L69" s="718"/>
      <c r="M69" s="714"/>
      <c r="N69" s="718"/>
      <c r="O69" s="718"/>
      <c r="P69" s="713"/>
      <c r="Q69" s="714"/>
      <c r="R69" s="718"/>
      <c r="S69" s="714"/>
      <c r="T69" s="718"/>
      <c r="U69" s="718"/>
      <c r="V69" s="719"/>
      <c r="W69" s="720"/>
      <c r="X69" s="721"/>
      <c r="Y69" s="720"/>
      <c r="Z69" s="720"/>
      <c r="AA69" s="724" t="s">
        <v>415</v>
      </c>
      <c r="AB69" s="516"/>
      <c r="AC69" s="541"/>
      <c r="AD69" s="680"/>
      <c r="AE69" s="541"/>
      <c r="AF69" s="680"/>
      <c r="AG69" s="681"/>
    </row>
    <row r="70" spans="1:33" s="32" customFormat="1" ht="15.75" customHeight="1">
      <c r="A70" s="766" t="s">
        <v>432</v>
      </c>
      <c r="B70" s="312" t="s">
        <v>17</v>
      </c>
      <c r="C70" s="763" t="s">
        <v>429</v>
      </c>
      <c r="D70" s="713"/>
      <c r="E70" s="714"/>
      <c r="F70" s="715"/>
      <c r="G70" s="716"/>
      <c r="H70" s="717"/>
      <c r="I70" s="714"/>
      <c r="J70" s="713"/>
      <c r="K70" s="714"/>
      <c r="L70" s="718"/>
      <c r="M70" s="714"/>
      <c r="N70" s="718"/>
      <c r="O70" s="718"/>
      <c r="P70" s="713"/>
      <c r="Q70" s="714"/>
      <c r="R70" s="718"/>
      <c r="S70" s="714"/>
      <c r="T70" s="718"/>
      <c r="U70" s="718"/>
      <c r="V70" s="719"/>
      <c r="W70" s="720"/>
      <c r="X70" s="721"/>
      <c r="Y70" s="720"/>
      <c r="Z70" s="720"/>
      <c r="AA70" s="724" t="s">
        <v>415</v>
      </c>
      <c r="AB70" s="516"/>
      <c r="AC70" s="541"/>
      <c r="AD70" s="680"/>
      <c r="AE70" s="541"/>
      <c r="AF70" s="680"/>
      <c r="AG70" s="681"/>
    </row>
    <row r="71" spans="1:33" s="32" customFormat="1" ht="15.75" customHeight="1">
      <c r="A71" s="765" t="s">
        <v>284</v>
      </c>
      <c r="B71" s="312" t="s">
        <v>17</v>
      </c>
      <c r="C71" s="762" t="s">
        <v>379</v>
      </c>
      <c r="D71" s="713"/>
      <c r="E71" s="714"/>
      <c r="F71" s="715"/>
      <c r="G71" s="716"/>
      <c r="H71" s="717"/>
      <c r="I71" s="714"/>
      <c r="J71" s="713"/>
      <c r="K71" s="714"/>
      <c r="L71" s="718"/>
      <c r="M71" s="714"/>
      <c r="N71" s="718"/>
      <c r="O71" s="718"/>
      <c r="P71" s="713"/>
      <c r="Q71" s="714"/>
      <c r="R71" s="718"/>
      <c r="S71" s="714"/>
      <c r="T71" s="718"/>
      <c r="U71" s="718"/>
      <c r="V71" s="719"/>
      <c r="W71" s="720"/>
      <c r="X71" s="721"/>
      <c r="Y71" s="720"/>
      <c r="Z71" s="720"/>
      <c r="AA71" s="724" t="s">
        <v>415</v>
      </c>
      <c r="AB71" s="516"/>
      <c r="AC71" s="541"/>
      <c r="AD71" s="680"/>
      <c r="AE71" s="541"/>
      <c r="AF71" s="680"/>
      <c r="AG71" s="681"/>
    </row>
    <row r="72" spans="1:33" s="32" customFormat="1" ht="15.75" customHeight="1">
      <c r="A72" s="766" t="s">
        <v>434</v>
      </c>
      <c r="B72" s="312" t="s">
        <v>17</v>
      </c>
      <c r="C72" s="763" t="s">
        <v>430</v>
      </c>
      <c r="D72" s="713"/>
      <c r="E72" s="714"/>
      <c r="F72" s="715"/>
      <c r="G72" s="716"/>
      <c r="H72" s="717"/>
      <c r="I72" s="714"/>
      <c r="J72" s="713"/>
      <c r="K72" s="714"/>
      <c r="L72" s="718"/>
      <c r="M72" s="714"/>
      <c r="N72" s="718"/>
      <c r="O72" s="718"/>
      <c r="P72" s="713"/>
      <c r="Q72" s="714"/>
      <c r="R72" s="718"/>
      <c r="S72" s="714"/>
      <c r="T72" s="718"/>
      <c r="U72" s="718"/>
      <c r="V72" s="719"/>
      <c r="W72" s="720"/>
      <c r="X72" s="721"/>
      <c r="Y72" s="720"/>
      <c r="Z72" s="720"/>
      <c r="AA72" s="726" t="s">
        <v>415</v>
      </c>
      <c r="AB72" s="683"/>
      <c r="AC72" s="541"/>
      <c r="AD72" s="680"/>
      <c r="AE72" s="541"/>
      <c r="AF72" s="680"/>
      <c r="AG72" s="684"/>
    </row>
    <row r="73" spans="1:33" s="32" customFormat="1" ht="15.75" customHeight="1">
      <c r="A73" s="766" t="s">
        <v>433</v>
      </c>
      <c r="B73" s="312" t="s">
        <v>17</v>
      </c>
      <c r="C73" s="763" t="s">
        <v>431</v>
      </c>
      <c r="D73" s="713"/>
      <c r="E73" s="714"/>
      <c r="F73" s="715"/>
      <c r="G73" s="716"/>
      <c r="H73" s="717"/>
      <c r="I73" s="714"/>
      <c r="J73" s="713"/>
      <c r="K73" s="714"/>
      <c r="L73" s="718"/>
      <c r="M73" s="714"/>
      <c r="N73" s="718"/>
      <c r="O73" s="718"/>
      <c r="P73" s="713"/>
      <c r="Q73" s="714"/>
      <c r="R73" s="718"/>
      <c r="S73" s="714"/>
      <c r="T73" s="718"/>
      <c r="U73" s="718"/>
      <c r="V73" s="719"/>
      <c r="W73" s="720"/>
      <c r="X73" s="721"/>
      <c r="Y73" s="720"/>
      <c r="Z73" s="720"/>
      <c r="AA73" s="727" t="s">
        <v>415</v>
      </c>
      <c r="AB73" s="683"/>
      <c r="AC73" s="541"/>
      <c r="AD73" s="680"/>
      <c r="AE73" s="541"/>
      <c r="AF73" s="680"/>
      <c r="AG73" s="684"/>
    </row>
    <row r="74" spans="1:33" s="32" customFormat="1" ht="9.75" customHeight="1" thickBot="1">
      <c r="A74" s="947"/>
      <c r="B74" s="1102"/>
      <c r="C74" s="1102"/>
      <c r="D74" s="1102"/>
      <c r="E74" s="1102"/>
      <c r="F74" s="1102"/>
      <c r="G74" s="1102"/>
      <c r="H74" s="1102"/>
      <c r="I74" s="1102"/>
      <c r="J74" s="1102"/>
      <c r="K74" s="1102"/>
      <c r="L74" s="1102"/>
      <c r="M74" s="1102"/>
      <c r="N74" s="1102"/>
      <c r="O74" s="1102"/>
      <c r="P74" s="1102"/>
      <c r="Q74" s="1102"/>
      <c r="R74" s="1102"/>
      <c r="S74" s="1102"/>
      <c r="T74" s="1102"/>
      <c r="U74" s="1102"/>
      <c r="V74" s="1102"/>
      <c r="W74" s="1102"/>
      <c r="X74" s="1102"/>
      <c r="Y74" s="1102"/>
      <c r="Z74" s="1102"/>
      <c r="AA74" s="1102"/>
      <c r="AB74" s="1103"/>
      <c r="AC74" s="1103"/>
      <c r="AD74" s="1103"/>
      <c r="AE74" s="1103"/>
      <c r="AF74" s="1103"/>
      <c r="AG74" s="1104"/>
    </row>
    <row r="75" spans="1:34" s="69" customFormat="1" ht="15.75" customHeight="1" thickTop="1">
      <c r="A75" s="551" t="s">
        <v>290</v>
      </c>
      <c r="B75" s="314" t="s">
        <v>218</v>
      </c>
      <c r="C75" s="310" t="s">
        <v>30</v>
      </c>
      <c r="D75" s="9"/>
      <c r="E75" s="10"/>
      <c r="F75" s="10"/>
      <c r="G75" s="10"/>
      <c r="H75" s="24"/>
      <c r="I75" s="112"/>
      <c r="J75" s="65"/>
      <c r="K75" s="10"/>
      <c r="L75" s="10"/>
      <c r="M75" s="10"/>
      <c r="N75" s="24"/>
      <c r="O75" s="25"/>
      <c r="P75" s="309"/>
      <c r="Q75" s="10"/>
      <c r="R75" s="10"/>
      <c r="S75" s="10"/>
      <c r="T75" s="24"/>
      <c r="U75" s="25"/>
      <c r="V75" s="309"/>
      <c r="W75" s="10"/>
      <c r="X75" s="68">
        <v>4</v>
      </c>
      <c r="Y75" s="126">
        <v>60</v>
      </c>
      <c r="Z75" s="68">
        <v>0</v>
      </c>
      <c r="AA75" s="276" t="s">
        <v>59</v>
      </c>
      <c r="AB75" s="1109"/>
      <c r="AC75" s="1110"/>
      <c r="AD75" s="1110"/>
      <c r="AE75" s="1110"/>
      <c r="AF75" s="1110"/>
      <c r="AG75" s="1111"/>
      <c r="AH75" s="104"/>
    </row>
    <row r="76" spans="1:33" s="32" customFormat="1" ht="9.75" customHeight="1" thickBot="1">
      <c r="A76" s="1105"/>
      <c r="B76" s="1106"/>
      <c r="C76" s="1106"/>
      <c r="D76" s="1106"/>
      <c r="E76" s="1106"/>
      <c r="F76" s="1106"/>
      <c r="G76" s="1106"/>
      <c r="H76" s="1106"/>
      <c r="I76" s="1106"/>
      <c r="J76" s="1106"/>
      <c r="K76" s="1106"/>
      <c r="L76" s="1106"/>
      <c r="M76" s="1106"/>
      <c r="N76" s="1106"/>
      <c r="O76" s="1106"/>
      <c r="P76" s="1106"/>
      <c r="Q76" s="1106"/>
      <c r="R76" s="1106"/>
      <c r="S76" s="1106"/>
      <c r="T76" s="1106"/>
      <c r="U76" s="1106"/>
      <c r="V76" s="1106"/>
      <c r="W76" s="1106"/>
      <c r="X76" s="1106"/>
      <c r="Y76" s="1106"/>
      <c r="Z76" s="1106"/>
      <c r="AA76" s="1106"/>
      <c r="AB76" s="1107"/>
      <c r="AC76" s="1107"/>
      <c r="AD76" s="1107"/>
      <c r="AE76" s="1107"/>
      <c r="AF76" s="1107"/>
      <c r="AG76" s="1108"/>
    </row>
    <row r="77" spans="1:33" s="32" customFormat="1" ht="15.75" customHeight="1" thickTop="1">
      <c r="A77" s="962" t="s">
        <v>31</v>
      </c>
      <c r="B77" s="1112"/>
      <c r="C77" s="1112"/>
      <c r="D77" s="1112"/>
      <c r="E77" s="1112"/>
      <c r="F77" s="1112"/>
      <c r="G77" s="1112"/>
      <c r="H77" s="1112"/>
      <c r="I77" s="1112"/>
      <c r="J77" s="1112"/>
      <c r="K77" s="1112"/>
      <c r="L77" s="1112"/>
      <c r="M77" s="1112"/>
      <c r="N77" s="1112"/>
      <c r="O77" s="1112"/>
      <c r="P77" s="1112"/>
      <c r="Q77" s="1112"/>
      <c r="R77" s="1112"/>
      <c r="S77" s="1112"/>
      <c r="T77" s="1112"/>
      <c r="U77" s="1112"/>
      <c r="V77" s="1112"/>
      <c r="W77" s="1112"/>
      <c r="X77" s="1112"/>
      <c r="Y77" s="1112"/>
      <c r="Z77" s="1112"/>
      <c r="AA77" s="1112"/>
      <c r="AB77" s="70"/>
      <c r="AC77" s="70"/>
      <c r="AD77" s="70"/>
      <c r="AE77" s="70"/>
      <c r="AF77" s="70"/>
      <c r="AG77" s="71"/>
    </row>
    <row r="78" spans="1:39" s="32" customFormat="1" ht="15.75" customHeight="1">
      <c r="A78" s="35"/>
      <c r="B78" s="27"/>
      <c r="C78" s="36" t="s">
        <v>32</v>
      </c>
      <c r="D78" s="37"/>
      <c r="E78" s="38"/>
      <c r="F78" s="38"/>
      <c r="G78" s="38"/>
      <c r="H78" s="12"/>
      <c r="I78" s="39">
        <f>IF(COUNTIF(I13:I51,"A")=0,"",COUNTIF(I13:I51,"A"))</f>
      </c>
      <c r="J78" s="38"/>
      <c r="K78" s="38"/>
      <c r="L78" s="38"/>
      <c r="M78" s="38"/>
      <c r="N78" s="12"/>
      <c r="O78" s="39">
        <f>IF(COUNTIF(O13:O51,"A")=0,"",COUNTIF(O13:O51,"A"))</f>
        <v>1</v>
      </c>
      <c r="P78" s="40"/>
      <c r="Q78" s="38"/>
      <c r="R78" s="38"/>
      <c r="S78" s="38"/>
      <c r="T78" s="12"/>
      <c r="U78" s="39">
        <f>IF(COUNTIF(U13:U51,"A")=0,"",COUNTIF(U13:U51,"A"))</f>
        <v>1</v>
      </c>
      <c r="V78" s="38"/>
      <c r="W78" s="38"/>
      <c r="X78" s="38"/>
      <c r="Y78" s="38"/>
      <c r="Z78" s="12"/>
      <c r="AA78" s="37">
        <f>IF(COUNTIF(AA13:AA51,"A")=0,"",COUNTIF(AA13:AA51,"A"))</f>
        <v>1</v>
      </c>
      <c r="AB78" s="117"/>
      <c r="AC78" s="38"/>
      <c r="AD78" s="38"/>
      <c r="AE78" s="38"/>
      <c r="AF78" s="12"/>
      <c r="AG78" s="72">
        <f aca="true" t="shared" si="19" ref="AG78:AG90">IF(SUM(D78:AA78)=0,"",(SUM(D78:AA78)))</f>
        <v>3</v>
      </c>
      <c r="AM78" s="73"/>
    </row>
    <row r="79" spans="1:39" s="32" customFormat="1" ht="15.75" customHeight="1">
      <c r="A79" s="35"/>
      <c r="B79" s="27"/>
      <c r="C79" s="36" t="s">
        <v>33</v>
      </c>
      <c r="D79" s="37"/>
      <c r="E79" s="38"/>
      <c r="F79" s="38"/>
      <c r="G79" s="38"/>
      <c r="H79" s="12"/>
      <c r="I79" s="39">
        <f>IF(COUNTIF(I13:I51,"B")=0,"",COUNTIF(I13:I51,"B"))</f>
      </c>
      <c r="J79" s="38"/>
      <c r="K79" s="38"/>
      <c r="L79" s="38"/>
      <c r="M79" s="38"/>
      <c r="N79" s="12"/>
      <c r="O79" s="39">
        <v>4</v>
      </c>
      <c r="P79" s="40"/>
      <c r="Q79" s="38"/>
      <c r="R79" s="38"/>
      <c r="S79" s="38"/>
      <c r="T79" s="12"/>
      <c r="U79" s="39">
        <f>IF(COUNTIF(U13:U51,"B")=0,"",COUNTIF(U13:U51,"B"))</f>
      </c>
      <c r="V79" s="38"/>
      <c r="W79" s="38"/>
      <c r="X79" s="38"/>
      <c r="Y79" s="38"/>
      <c r="Z79" s="12"/>
      <c r="AA79" s="37">
        <f>IF(COUNTIF(AA13:AA51,"B")=0,"",COUNTIF(AA13:AA51,"B"))</f>
      </c>
      <c r="AB79" s="117"/>
      <c r="AC79" s="38"/>
      <c r="AD79" s="38"/>
      <c r="AE79" s="38"/>
      <c r="AF79" s="12"/>
      <c r="AG79" s="72">
        <f t="shared" si="19"/>
        <v>4</v>
      </c>
      <c r="AM79" s="73"/>
    </row>
    <row r="80" spans="1:39" s="32" customFormat="1" ht="15.75" customHeight="1">
      <c r="A80" s="35"/>
      <c r="B80" s="27"/>
      <c r="C80" s="36" t="s">
        <v>34</v>
      </c>
      <c r="D80" s="37"/>
      <c r="E80" s="38"/>
      <c r="F80" s="38"/>
      <c r="G80" s="38"/>
      <c r="H80" s="12"/>
      <c r="I80" s="39">
        <f>IF(COUNTIF(I13:I51,"F")=0,"",COUNTIF(I13:I51,"F"))</f>
      </c>
      <c r="J80" s="38"/>
      <c r="K80" s="38"/>
      <c r="L80" s="38"/>
      <c r="M80" s="38"/>
      <c r="N80" s="12"/>
      <c r="O80" s="39">
        <f>IF(COUNTIF(O13:O51,"F")=0,"",COUNTIF(O13:O51,"F"))</f>
      </c>
      <c r="P80" s="40"/>
      <c r="Q80" s="38"/>
      <c r="R80" s="38"/>
      <c r="S80" s="38"/>
      <c r="T80" s="12"/>
      <c r="U80" s="39">
        <v>1</v>
      </c>
      <c r="V80" s="38"/>
      <c r="W80" s="38"/>
      <c r="X80" s="38"/>
      <c r="Y80" s="38"/>
      <c r="Z80" s="12"/>
      <c r="AA80" s="37">
        <f>IF(COUNTIF(AA13:AA51,"F")=0,"",COUNTIF(AA13:AA51,"F"))</f>
        <v>1</v>
      </c>
      <c r="AB80" s="117"/>
      <c r="AC80" s="38"/>
      <c r="AD80" s="38"/>
      <c r="AE80" s="38"/>
      <c r="AF80" s="12"/>
      <c r="AG80" s="72">
        <f t="shared" si="19"/>
        <v>2</v>
      </c>
      <c r="AM80" s="73"/>
    </row>
    <row r="81" spans="1:39" s="32" customFormat="1" ht="15.75" customHeight="1">
      <c r="A81" s="35"/>
      <c r="B81" s="27"/>
      <c r="C81" s="36" t="s">
        <v>35</v>
      </c>
      <c r="D81" s="37"/>
      <c r="E81" s="38"/>
      <c r="F81" s="38"/>
      <c r="G81" s="38"/>
      <c r="H81" s="12"/>
      <c r="I81" s="39">
        <f>IF(COUNTIF(I13:I51,"F(Z)")=0,"",COUNTIF(I13:I51,"F(Z)"))</f>
      </c>
      <c r="J81" s="38"/>
      <c r="K81" s="38"/>
      <c r="L81" s="38"/>
      <c r="M81" s="38"/>
      <c r="N81" s="12"/>
      <c r="O81" s="39">
        <f>IF(COUNTIF(O13:O51,"F(Z)")=0,"",COUNTIF(O13:O51,"F(Z)"))</f>
      </c>
      <c r="P81" s="40"/>
      <c r="Q81" s="38"/>
      <c r="R81" s="38"/>
      <c r="S81" s="38"/>
      <c r="T81" s="12"/>
      <c r="U81" s="39">
        <f>IF(COUNTIF(U13:U51,"F(Z)")=0,"",COUNTIF(U13:U51,"F(Z)"))</f>
      </c>
      <c r="V81" s="38"/>
      <c r="W81" s="38"/>
      <c r="X81" s="38"/>
      <c r="Y81" s="38"/>
      <c r="Z81" s="12"/>
      <c r="AA81" s="37">
        <f>IF(COUNTIF(AA13:AA51,"F(Z)")=0,"",COUNTIF(AA13:AA51,"F(Z)"))</f>
      </c>
      <c r="AB81" s="117"/>
      <c r="AC81" s="38"/>
      <c r="AD81" s="38"/>
      <c r="AE81" s="38"/>
      <c r="AF81" s="12"/>
      <c r="AG81" s="72">
        <f t="shared" si="19"/>
      </c>
      <c r="AM81" s="73"/>
    </row>
    <row r="82" spans="1:39" s="32" customFormat="1" ht="15.75" customHeight="1">
      <c r="A82" s="35"/>
      <c r="B82" s="27"/>
      <c r="C82" s="36" t="s">
        <v>36</v>
      </c>
      <c r="D82" s="37"/>
      <c r="E82" s="38"/>
      <c r="F82" s="38"/>
      <c r="G82" s="38"/>
      <c r="H82" s="12"/>
      <c r="I82" s="39">
        <f>IF(COUNTIF(I13:I51,"G")=0,"",COUNTIF(I13:I51,"G"))</f>
      </c>
      <c r="J82" s="38"/>
      <c r="K82" s="38"/>
      <c r="L82" s="38"/>
      <c r="M82" s="38"/>
      <c r="N82" s="12"/>
      <c r="O82" s="39">
        <f>IF(COUNTIF(O13:O51,"G")=0,"",COUNTIF(O13:O51,"G"))</f>
        <v>5</v>
      </c>
      <c r="P82" s="40"/>
      <c r="Q82" s="38"/>
      <c r="R82" s="38"/>
      <c r="S82" s="38"/>
      <c r="T82" s="12"/>
      <c r="U82" s="39">
        <f>IF(COUNTIF(U13:U51,"G")=0,"",COUNTIF(U13:U51,"G"))</f>
        <v>8</v>
      </c>
      <c r="V82" s="38"/>
      <c r="W82" s="38"/>
      <c r="X82" s="38"/>
      <c r="Y82" s="38"/>
      <c r="Z82" s="12"/>
      <c r="AA82" s="37">
        <f>IF(COUNTIF(AA13:AA51,"G")=0,"",COUNTIF(AA13:AA51,"G"))</f>
        <v>6</v>
      </c>
      <c r="AB82" s="117"/>
      <c r="AC82" s="38"/>
      <c r="AD82" s="38"/>
      <c r="AE82" s="38"/>
      <c r="AF82" s="12"/>
      <c r="AG82" s="72">
        <f t="shared" si="19"/>
        <v>19</v>
      </c>
      <c r="AM82" s="73"/>
    </row>
    <row r="83" spans="1:39" s="32" customFormat="1" ht="15.75" customHeight="1">
      <c r="A83" s="35"/>
      <c r="B83" s="27"/>
      <c r="C83" s="36" t="s">
        <v>37</v>
      </c>
      <c r="D83" s="37"/>
      <c r="E83" s="38"/>
      <c r="F83" s="38"/>
      <c r="G83" s="38"/>
      <c r="H83" s="12"/>
      <c r="I83" s="39">
        <f>IF(COUNTIF(I13:I51,"G(Z)")=0,"",COUNTIF(I13:I51,"G(Z)"))</f>
      </c>
      <c r="J83" s="38"/>
      <c r="K83" s="38"/>
      <c r="L83" s="38"/>
      <c r="M83" s="38"/>
      <c r="N83" s="12"/>
      <c r="O83" s="39">
        <f>IF(COUNTIF(O13:O51,"G(Z)")=0,"",COUNTIF(O13:O51,"G(Z)"))</f>
      </c>
      <c r="P83" s="40"/>
      <c r="Q83" s="38"/>
      <c r="R83" s="38"/>
      <c r="S83" s="38"/>
      <c r="T83" s="12"/>
      <c r="U83" s="39">
        <f>IF(COUNTIF(U13:U51,"G(Z)")=0,"",COUNTIF(U13:U51,"G(Z)"))</f>
      </c>
      <c r="V83" s="38"/>
      <c r="W83" s="38"/>
      <c r="X83" s="38"/>
      <c r="Y83" s="38"/>
      <c r="Z83" s="12"/>
      <c r="AA83" s="37">
        <f>IF(COUNTIF(AA13:AA51,"G(Z)")=0,"",COUNTIF(AA13:AA51,"G(Z)"))</f>
        <v>1</v>
      </c>
      <c r="AB83" s="117"/>
      <c r="AC83" s="38"/>
      <c r="AD83" s="38"/>
      <c r="AE83" s="38"/>
      <c r="AF83" s="12"/>
      <c r="AG83" s="72">
        <f t="shared" si="19"/>
        <v>1</v>
      </c>
      <c r="AM83" s="73"/>
    </row>
    <row r="84" spans="1:39" s="32" customFormat="1" ht="15.75" customHeight="1">
      <c r="A84" s="35"/>
      <c r="B84" s="27"/>
      <c r="C84" s="36" t="s">
        <v>38</v>
      </c>
      <c r="D84" s="37"/>
      <c r="E84" s="38"/>
      <c r="F84" s="38"/>
      <c r="G84" s="38"/>
      <c r="H84" s="12"/>
      <c r="I84" s="39">
        <f>IF(COUNTIF(I13:I51,"V")=0,"",COUNTIF(I13:I51,"V"))</f>
      </c>
      <c r="J84" s="38"/>
      <c r="K84" s="38"/>
      <c r="L84" s="38"/>
      <c r="M84" s="38"/>
      <c r="N84" s="12"/>
      <c r="O84" s="39">
        <f>IF(COUNTIF(O13:O51,"V")=0,"",COUNTIF(O13:O51,"V"))</f>
      </c>
      <c r="P84" s="40"/>
      <c r="Q84" s="38"/>
      <c r="R84" s="38"/>
      <c r="S84" s="38"/>
      <c r="T84" s="12"/>
      <c r="U84" s="39">
        <v>2</v>
      </c>
      <c r="V84" s="38"/>
      <c r="W84" s="38"/>
      <c r="X84" s="38"/>
      <c r="Y84" s="38"/>
      <c r="Z84" s="12"/>
      <c r="AA84" s="37">
        <v>1</v>
      </c>
      <c r="AB84" s="117"/>
      <c r="AC84" s="38"/>
      <c r="AD84" s="38"/>
      <c r="AE84" s="38"/>
      <c r="AF84" s="12"/>
      <c r="AG84" s="72">
        <f t="shared" si="19"/>
        <v>3</v>
      </c>
      <c r="AM84" s="73"/>
    </row>
    <row r="85" spans="1:39" s="32" customFormat="1" ht="15.75" customHeight="1">
      <c r="A85" s="35"/>
      <c r="B85" s="27"/>
      <c r="C85" s="36" t="s">
        <v>39</v>
      </c>
      <c r="D85" s="37"/>
      <c r="E85" s="38"/>
      <c r="F85" s="38"/>
      <c r="G85" s="38"/>
      <c r="H85" s="12"/>
      <c r="I85" s="39">
        <f>IF(COUNTIF(I13:I51,"V(Z)")=0,"",COUNTIF(I13:I51,"V(Z)"))</f>
      </c>
      <c r="J85" s="38"/>
      <c r="K85" s="38"/>
      <c r="L85" s="38"/>
      <c r="M85" s="38"/>
      <c r="N85" s="12"/>
      <c r="O85" s="39">
        <f>IF(COUNTIF(O13:O51,"V(Z)")=0,"",COUNTIF(O13:O51,"V(Z)"))</f>
      </c>
      <c r="P85" s="40"/>
      <c r="Q85" s="38"/>
      <c r="R85" s="38"/>
      <c r="S85" s="38"/>
      <c r="T85" s="12"/>
      <c r="U85" s="39">
        <f>IF(COUNTIF(U13:U51,"V(Z)")=0,"",COUNTIF(U13:U51,"V(Z)"))</f>
      </c>
      <c r="V85" s="38"/>
      <c r="W85" s="38"/>
      <c r="X85" s="38"/>
      <c r="Y85" s="38"/>
      <c r="Z85" s="12"/>
      <c r="AA85" s="37">
        <f>IF(COUNTIF(AA13:AA51,"V(Z)")=0,"",COUNTIF(AA13:AA51,"V(Z)"))</f>
      </c>
      <c r="AB85" s="117"/>
      <c r="AC85" s="38"/>
      <c r="AD85" s="38"/>
      <c r="AE85" s="38"/>
      <c r="AF85" s="12"/>
      <c r="AG85" s="72">
        <f t="shared" si="19"/>
      </c>
      <c r="AM85" s="73"/>
    </row>
    <row r="86" spans="1:39" s="32" customFormat="1" ht="15.75" customHeight="1">
      <c r="A86" s="35"/>
      <c r="B86" s="27"/>
      <c r="C86" s="36" t="s">
        <v>40</v>
      </c>
      <c r="D86" s="37"/>
      <c r="E86" s="38"/>
      <c r="F86" s="38"/>
      <c r="G86" s="38"/>
      <c r="H86" s="12"/>
      <c r="I86" s="39">
        <f>IF(COUNTIF(I13:I51,"AV")=0,"",COUNTIF(I13:I51,"AV"))</f>
      </c>
      <c r="J86" s="38"/>
      <c r="K86" s="38"/>
      <c r="L86" s="38"/>
      <c r="M86" s="38"/>
      <c r="N86" s="12"/>
      <c r="O86" s="39">
        <f>IF(COUNTIF(O13:O51,"AV")=0,"",COUNTIF(O13:O51,"AV"))</f>
      </c>
      <c r="P86" s="40"/>
      <c r="Q86" s="38"/>
      <c r="R86" s="38"/>
      <c r="S86" s="38"/>
      <c r="T86" s="12"/>
      <c r="U86" s="39">
        <f>IF(COUNTIF(U13:U51,"AV")=0,"",COUNTIF(U13:U51,"AV"))</f>
      </c>
      <c r="V86" s="38"/>
      <c r="W86" s="38"/>
      <c r="X86" s="38"/>
      <c r="Y86" s="38"/>
      <c r="Z86" s="12"/>
      <c r="AA86" s="37">
        <f>IF(COUNTIF(AA13:AA51,"AV")=0,"",COUNTIF(AA13:AA51,"AV"))</f>
      </c>
      <c r="AB86" s="117"/>
      <c r="AC86" s="38"/>
      <c r="AD86" s="38"/>
      <c r="AE86" s="38"/>
      <c r="AF86" s="12"/>
      <c r="AG86" s="72">
        <f t="shared" si="19"/>
      </c>
      <c r="AM86" s="73"/>
    </row>
    <row r="87" spans="1:39" s="32" customFormat="1" ht="15.75" customHeight="1">
      <c r="A87" s="35"/>
      <c r="B87" s="27"/>
      <c r="C87" s="36" t="s">
        <v>41</v>
      </c>
      <c r="D87" s="37"/>
      <c r="E87" s="38"/>
      <c r="F87" s="38"/>
      <c r="G87" s="38"/>
      <c r="H87" s="12"/>
      <c r="I87" s="39">
        <f>IF(COUNTIF(I2:I51,"KO")=0,"",COUNTIF(I2:I51,"KO"))</f>
      </c>
      <c r="J87" s="38"/>
      <c r="K87" s="38"/>
      <c r="L87" s="38"/>
      <c r="M87" s="38"/>
      <c r="N87" s="12"/>
      <c r="O87" s="39">
        <f>IF(COUNTIF(O2:O51,"KO")=0,"",COUNTIF(O2:O51,"KO"))</f>
      </c>
      <c r="P87" s="40"/>
      <c r="Q87" s="38"/>
      <c r="R87" s="38"/>
      <c r="S87" s="38"/>
      <c r="T87" s="12"/>
      <c r="U87" s="39">
        <f>IF(COUNTIF(U2:U51,"KO")=0,"",COUNTIF(U2:U51,"KO"))</f>
      </c>
      <c r="V87" s="38"/>
      <c r="W87" s="38"/>
      <c r="X87" s="38"/>
      <c r="Y87" s="38"/>
      <c r="Z87" s="12"/>
      <c r="AA87" s="37">
        <f>IF(COUNTIF(AA2:AA51,"KO")=0,"",COUNTIF(AA2:AA51,"KO"))</f>
      </c>
      <c r="AB87" s="117"/>
      <c r="AC87" s="38"/>
      <c r="AD87" s="38"/>
      <c r="AE87" s="38"/>
      <c r="AF87" s="12"/>
      <c r="AG87" s="72">
        <f t="shared" si="19"/>
      </c>
      <c r="AM87" s="73"/>
    </row>
    <row r="88" spans="1:39" s="32" customFormat="1" ht="15.75" customHeight="1">
      <c r="A88" s="35"/>
      <c r="B88" s="27"/>
      <c r="C88" s="44" t="s">
        <v>42</v>
      </c>
      <c r="D88" s="37"/>
      <c r="E88" s="38"/>
      <c r="F88" s="38"/>
      <c r="G88" s="38"/>
      <c r="H88" s="12"/>
      <c r="I88" s="39">
        <f>IF(COUNTIF(I13:I51,"S")=0,"",COUNTIF(I13:I51,"S"))</f>
      </c>
      <c r="J88" s="38"/>
      <c r="K88" s="38"/>
      <c r="L88" s="38"/>
      <c r="M88" s="38"/>
      <c r="N88" s="12"/>
      <c r="O88" s="39">
        <f>IF(COUNTIF(O13:O51,"S")=0,"",COUNTIF(O13:O51,"S"))</f>
      </c>
      <c r="P88" s="40"/>
      <c r="Q88" s="38"/>
      <c r="R88" s="38"/>
      <c r="S88" s="38"/>
      <c r="T88" s="12"/>
      <c r="U88" s="39"/>
      <c r="V88" s="38"/>
      <c r="W88" s="38"/>
      <c r="X88" s="38"/>
      <c r="Y88" s="38"/>
      <c r="Z88" s="12"/>
      <c r="AA88" s="37"/>
      <c r="AB88" s="117"/>
      <c r="AC88" s="38"/>
      <c r="AD88" s="38"/>
      <c r="AE88" s="38"/>
      <c r="AF88" s="12"/>
      <c r="AG88" s="72">
        <f t="shared" si="19"/>
      </c>
      <c r="AM88" s="73"/>
    </row>
    <row r="89" spans="1:39" s="32" customFormat="1" ht="15.75" customHeight="1">
      <c r="A89" s="35"/>
      <c r="B89" s="27"/>
      <c r="C89" s="44" t="s">
        <v>43</v>
      </c>
      <c r="D89" s="45"/>
      <c r="E89" s="46"/>
      <c r="F89" s="46"/>
      <c r="G89" s="46"/>
      <c r="H89" s="47"/>
      <c r="I89" s="39">
        <f>IF(COUNTIF(I13:I51,"Z")=0,"",COUNTIF(I13:I51,"Z"))</f>
      </c>
      <c r="J89" s="46"/>
      <c r="K89" s="46"/>
      <c r="L89" s="46"/>
      <c r="M89" s="46"/>
      <c r="N89" s="47"/>
      <c r="O89" s="39">
        <f>IF(COUNTIF(O13:O51,"Z")=0,"",COUNTIF(O13:O51,"Z"))</f>
      </c>
      <c r="P89" s="48"/>
      <c r="Q89" s="46"/>
      <c r="R89" s="46"/>
      <c r="S89" s="46"/>
      <c r="T89" s="47"/>
      <c r="U89" s="39">
        <f>IF(COUNTIF(U13:U51,"Z")=0,"",COUNTIF(U13:U51,"Z"))</f>
      </c>
      <c r="V89" s="46"/>
      <c r="W89" s="46"/>
      <c r="X89" s="46"/>
      <c r="Y89" s="46"/>
      <c r="Z89" s="47"/>
      <c r="AA89" s="37">
        <v>1</v>
      </c>
      <c r="AB89" s="117"/>
      <c r="AC89" s="38"/>
      <c r="AD89" s="38"/>
      <c r="AE89" s="38"/>
      <c r="AF89" s="12"/>
      <c r="AG89" s="72">
        <f t="shared" si="19"/>
        <v>1</v>
      </c>
      <c r="AM89" s="73"/>
    </row>
    <row r="90" spans="1:39" s="32" customFormat="1" ht="15.75" customHeight="1">
      <c r="A90" s="74"/>
      <c r="B90" s="28"/>
      <c r="C90" s="49" t="s">
        <v>44</v>
      </c>
      <c r="D90" s="75"/>
      <c r="E90" s="76"/>
      <c r="F90" s="76"/>
      <c r="G90" s="76"/>
      <c r="H90" s="77"/>
      <c r="I90" s="39">
        <f>IF(COUNTIF(I13:I51,"KR")=0,"",COUNTIF(I13:I51,"KR"))</f>
      </c>
      <c r="J90" s="76"/>
      <c r="K90" s="76"/>
      <c r="L90" s="76"/>
      <c r="M90" s="76"/>
      <c r="N90" s="77"/>
      <c r="O90" s="39">
        <v>2</v>
      </c>
      <c r="P90" s="78"/>
      <c r="Q90" s="76"/>
      <c r="R90" s="76"/>
      <c r="S90" s="76"/>
      <c r="T90" s="77"/>
      <c r="U90" s="39">
        <v>1</v>
      </c>
      <c r="V90" s="76"/>
      <c r="W90" s="76"/>
      <c r="X90" s="76"/>
      <c r="Y90" s="76"/>
      <c r="Z90" s="77"/>
      <c r="AA90" s="37">
        <v>2</v>
      </c>
      <c r="AB90" s="118"/>
      <c r="AC90" s="79"/>
      <c r="AD90" s="79"/>
      <c r="AE90" s="79"/>
      <c r="AF90" s="80"/>
      <c r="AG90" s="72">
        <f t="shared" si="19"/>
        <v>5</v>
      </c>
      <c r="AM90" s="73"/>
    </row>
    <row r="91" spans="1:39" s="32" customFormat="1" ht="21" customHeight="1">
      <c r="A91" s="81"/>
      <c r="B91" s="82"/>
      <c r="C91" s="111" t="s">
        <v>64</v>
      </c>
      <c r="D91" s="83"/>
      <c r="E91" s="83"/>
      <c r="F91" s="83"/>
      <c r="G91" s="83"/>
      <c r="H91" s="84"/>
      <c r="I91" s="145"/>
      <c r="J91" s="83"/>
      <c r="K91" s="83"/>
      <c r="L91" s="83"/>
      <c r="M91" s="83"/>
      <c r="N91" s="84"/>
      <c r="O91" s="85"/>
      <c r="P91" s="86"/>
      <c r="Q91" s="83"/>
      <c r="R91" s="83"/>
      <c r="S91" s="83"/>
      <c r="T91" s="84"/>
      <c r="U91" s="85"/>
      <c r="V91" s="83"/>
      <c r="W91" s="83"/>
      <c r="X91" s="83"/>
      <c r="Y91" s="83"/>
      <c r="Z91" s="84"/>
      <c r="AA91" s="115"/>
      <c r="AB91" s="119"/>
      <c r="AC91" s="87"/>
      <c r="AD91" s="87"/>
      <c r="AE91" s="87"/>
      <c r="AF91" s="88"/>
      <c r="AG91" s="146"/>
      <c r="AM91" s="73"/>
    </row>
    <row r="92" spans="1:33" s="32" customFormat="1" ht="15.75" customHeight="1" thickBot="1">
      <c r="A92" s="89"/>
      <c r="B92" s="90"/>
      <c r="C92" s="105" t="s">
        <v>61</v>
      </c>
      <c r="D92" s="91"/>
      <c r="E92" s="92"/>
      <c r="F92" s="92"/>
      <c r="G92" s="92"/>
      <c r="H92" s="93"/>
      <c r="I92" s="106">
        <f>IF(SUM(I78:I91)=0,"",(SUM(I78:I91)))</f>
      </c>
      <c r="J92" s="107"/>
      <c r="K92" s="107"/>
      <c r="L92" s="107"/>
      <c r="M92" s="107"/>
      <c r="N92" s="108"/>
      <c r="O92" s="106">
        <f>IF(SUM(O78:O91)=0,"",(SUM(O78:O91)))</f>
        <v>12</v>
      </c>
      <c r="P92" s="109"/>
      <c r="Q92" s="107"/>
      <c r="R92" s="107"/>
      <c r="S92" s="107"/>
      <c r="T92" s="108"/>
      <c r="U92" s="106">
        <f>IF(SUM(U78:U91)=0,"",(SUM(U78:U91)))</f>
        <v>13</v>
      </c>
      <c r="V92" s="107"/>
      <c r="W92" s="107"/>
      <c r="X92" s="107"/>
      <c r="Y92" s="107"/>
      <c r="Z92" s="108"/>
      <c r="AA92" s="116">
        <f>IF(SUM(AA78:AA91)=0,"",(SUM(AA78:AA91)))</f>
        <v>13</v>
      </c>
      <c r="AB92" s="120"/>
      <c r="AC92" s="107"/>
      <c r="AD92" s="107"/>
      <c r="AE92" s="107"/>
      <c r="AF92" s="108"/>
      <c r="AG92" s="110">
        <f>IF(SUM(AG78:AG91)=0,"",(SUM(AG78:AG91)))</f>
        <v>38</v>
      </c>
    </row>
    <row r="93" spans="1:33" s="32" customFormat="1" ht="15.75" customHeight="1" thickTop="1">
      <c r="A93" s="1072" t="s">
        <v>46</v>
      </c>
      <c r="B93" s="1073"/>
      <c r="C93" s="1073"/>
      <c r="D93" s="1073"/>
      <c r="E93" s="1073"/>
      <c r="F93" s="1073"/>
      <c r="G93" s="1073"/>
      <c r="H93" s="1073"/>
      <c r="I93" s="1073"/>
      <c r="J93" s="1073"/>
      <c r="K93" s="1073"/>
      <c r="L93" s="1073"/>
      <c r="M93" s="1073"/>
      <c r="N93" s="1073"/>
      <c r="O93" s="1073"/>
      <c r="P93" s="1073"/>
      <c r="Q93" s="1073"/>
      <c r="R93" s="1073"/>
      <c r="S93" s="1073"/>
      <c r="T93" s="1073"/>
      <c r="U93" s="1073"/>
      <c r="V93" s="1073"/>
      <c r="W93" s="1073"/>
      <c r="X93" s="1073"/>
      <c r="Y93" s="1073"/>
      <c r="Z93" s="1073"/>
      <c r="AA93" s="1073"/>
      <c r="AB93" s="1093"/>
      <c r="AC93" s="1094"/>
      <c r="AD93" s="1094"/>
      <c r="AE93" s="1094"/>
      <c r="AF93" s="1094"/>
      <c r="AG93" s="1095"/>
    </row>
    <row r="94" spans="1:33" s="32" customFormat="1" ht="15.75" customHeight="1">
      <c r="A94" s="1090" t="s">
        <v>279</v>
      </c>
      <c r="B94" s="1091"/>
      <c r="C94" s="1091"/>
      <c r="D94" s="1091"/>
      <c r="E94" s="1091"/>
      <c r="F94" s="1091"/>
      <c r="G94" s="1091"/>
      <c r="H94" s="1091"/>
      <c r="I94" s="1091"/>
      <c r="J94" s="1091"/>
      <c r="K94" s="1091"/>
      <c r="L94" s="1091"/>
      <c r="M94" s="1091"/>
      <c r="N94" s="1091"/>
      <c r="O94" s="1091"/>
      <c r="P94" s="1091"/>
      <c r="Q94" s="1091"/>
      <c r="R94" s="1091"/>
      <c r="S94" s="1091"/>
      <c r="T94" s="1091"/>
      <c r="U94" s="1091"/>
      <c r="V94" s="1091"/>
      <c r="W94" s="1091"/>
      <c r="X94" s="1091"/>
      <c r="Y94" s="1091"/>
      <c r="Z94" s="1091"/>
      <c r="AA94" s="1092"/>
      <c r="AB94" s="1096"/>
      <c r="AC94" s="1097"/>
      <c r="AD94" s="1097"/>
      <c r="AE94" s="1097"/>
      <c r="AF94" s="1097"/>
      <c r="AG94" s="1098"/>
    </row>
    <row r="95" spans="1:33" s="32" customFormat="1" ht="15.75" customHeight="1">
      <c r="A95" s="1090" t="s">
        <v>453</v>
      </c>
      <c r="B95" s="1091"/>
      <c r="C95" s="1091"/>
      <c r="D95" s="1091"/>
      <c r="E95" s="1091"/>
      <c r="F95" s="1091"/>
      <c r="G95" s="1091"/>
      <c r="H95" s="1091"/>
      <c r="I95" s="1091"/>
      <c r="J95" s="1091"/>
      <c r="K95" s="1091"/>
      <c r="L95" s="1091"/>
      <c r="M95" s="1091"/>
      <c r="N95" s="1091"/>
      <c r="O95" s="1091"/>
      <c r="P95" s="1091"/>
      <c r="Q95" s="1091"/>
      <c r="R95" s="1091"/>
      <c r="S95" s="1091"/>
      <c r="T95" s="1091"/>
      <c r="U95" s="1091"/>
      <c r="V95" s="1091"/>
      <c r="W95" s="1091"/>
      <c r="X95" s="1091"/>
      <c r="Y95" s="1091"/>
      <c r="Z95" s="1091"/>
      <c r="AA95" s="1092"/>
      <c r="AB95" s="1096"/>
      <c r="AC95" s="1097"/>
      <c r="AD95" s="1097"/>
      <c r="AE95" s="1097"/>
      <c r="AF95" s="1097"/>
      <c r="AG95" s="1098"/>
    </row>
    <row r="96" spans="1:33" s="32" customFormat="1" ht="15.75" customHeight="1">
      <c r="A96" s="1090" t="s">
        <v>454</v>
      </c>
      <c r="B96" s="1091"/>
      <c r="C96" s="1091"/>
      <c r="D96" s="1091"/>
      <c r="E96" s="1091"/>
      <c r="F96" s="1091"/>
      <c r="G96" s="1091"/>
      <c r="H96" s="1091"/>
      <c r="I96" s="1091"/>
      <c r="J96" s="1091"/>
      <c r="K96" s="1091"/>
      <c r="L96" s="1091"/>
      <c r="M96" s="1091"/>
      <c r="N96" s="1091"/>
      <c r="O96" s="1091"/>
      <c r="P96" s="1091"/>
      <c r="Q96" s="1091"/>
      <c r="R96" s="1091"/>
      <c r="S96" s="1091"/>
      <c r="T96" s="1091"/>
      <c r="U96" s="1091"/>
      <c r="V96" s="1091"/>
      <c r="W96" s="1091"/>
      <c r="X96" s="1091"/>
      <c r="Y96" s="1091"/>
      <c r="Z96" s="1091"/>
      <c r="AA96" s="1092"/>
      <c r="AB96" s="1096"/>
      <c r="AC96" s="1097"/>
      <c r="AD96" s="1097"/>
      <c r="AE96" s="1097"/>
      <c r="AF96" s="1097"/>
      <c r="AG96" s="1098"/>
    </row>
    <row r="97" spans="1:33" s="32" customFormat="1" ht="15.75" customHeight="1" thickBot="1">
      <c r="A97" s="1114"/>
      <c r="B97" s="1115"/>
      <c r="C97" s="1115"/>
      <c r="D97" s="1115"/>
      <c r="E97" s="1115"/>
      <c r="F97" s="1115"/>
      <c r="G97" s="1115"/>
      <c r="H97" s="1115"/>
      <c r="I97" s="1115"/>
      <c r="J97" s="1115"/>
      <c r="K97" s="1115"/>
      <c r="L97" s="1115"/>
      <c r="M97" s="1115"/>
      <c r="N97" s="1115"/>
      <c r="O97" s="1115"/>
      <c r="P97" s="1115"/>
      <c r="Q97" s="1115"/>
      <c r="R97" s="1115"/>
      <c r="S97" s="1115"/>
      <c r="T97" s="1115"/>
      <c r="U97" s="1115"/>
      <c r="V97" s="1115"/>
      <c r="W97" s="1115"/>
      <c r="X97" s="1115"/>
      <c r="Y97" s="1115"/>
      <c r="Z97" s="1115"/>
      <c r="AA97" s="1115"/>
      <c r="AB97" s="1099"/>
      <c r="AC97" s="1100"/>
      <c r="AD97" s="1100"/>
      <c r="AE97" s="1100"/>
      <c r="AF97" s="1100"/>
      <c r="AG97" s="1101"/>
    </row>
    <row r="98" spans="1:3" s="32" customFormat="1" ht="15.75" customHeight="1" thickTop="1">
      <c r="A98" s="50"/>
      <c r="B98" s="53"/>
      <c r="C98" s="53"/>
    </row>
    <row r="99" spans="1:3" s="32" customFormat="1" ht="15.75" customHeight="1">
      <c r="A99" s="50"/>
      <c r="B99" s="53"/>
      <c r="C99" s="53"/>
    </row>
    <row r="100" spans="1:3" s="32" customFormat="1" ht="15.75" customHeight="1">
      <c r="A100" s="50"/>
      <c r="B100" s="53"/>
      <c r="C100" s="53"/>
    </row>
    <row r="101" spans="1:3" s="32" customFormat="1" ht="15.75" customHeight="1">
      <c r="A101" s="50"/>
      <c r="B101" s="53"/>
      <c r="C101" s="53"/>
    </row>
    <row r="102" spans="1:3" s="32" customFormat="1" ht="15.75" customHeight="1">
      <c r="A102" s="50"/>
      <c r="B102" s="53"/>
      <c r="C102" s="53"/>
    </row>
    <row r="103" spans="1:3" s="32" customFormat="1" ht="15.75" customHeight="1">
      <c r="A103" s="50"/>
      <c r="B103" s="53"/>
      <c r="C103" s="53"/>
    </row>
    <row r="104" spans="1:3" s="32" customFormat="1" ht="15.75" customHeight="1">
      <c r="A104" s="50"/>
      <c r="B104" s="53"/>
      <c r="C104" s="53"/>
    </row>
    <row r="105" spans="1:3" s="32" customFormat="1" ht="15.75" customHeight="1">
      <c r="A105" s="50"/>
      <c r="B105" s="53"/>
      <c r="C105" s="53"/>
    </row>
    <row r="106" spans="1:3" s="32" customFormat="1" ht="15.75" customHeight="1">
      <c r="A106" s="50"/>
      <c r="B106" s="53"/>
      <c r="C106" s="53"/>
    </row>
    <row r="107" spans="1:3" s="32" customFormat="1" ht="15.75" customHeight="1">
      <c r="A107" s="50"/>
      <c r="B107" s="53"/>
      <c r="C107" s="53"/>
    </row>
    <row r="108" spans="1:3" s="32" customFormat="1" ht="15.75" customHeight="1">
      <c r="A108" s="50"/>
      <c r="B108" s="53"/>
      <c r="C108" s="53"/>
    </row>
    <row r="109" spans="1:3" s="32" customFormat="1" ht="15.75" customHeight="1">
      <c r="A109" s="50"/>
      <c r="B109" s="53"/>
      <c r="C109" s="53"/>
    </row>
    <row r="110" spans="1:3" s="32" customFormat="1" ht="15.75" customHeight="1">
      <c r="A110" s="50"/>
      <c r="B110" s="53"/>
      <c r="C110" s="53"/>
    </row>
    <row r="111" spans="1:3" s="32" customFormat="1" ht="15.75" customHeight="1">
      <c r="A111" s="50"/>
      <c r="B111" s="53"/>
      <c r="C111" s="53"/>
    </row>
    <row r="112" spans="1:3" s="32" customFormat="1" ht="15.75" customHeight="1">
      <c r="A112" s="50"/>
      <c r="B112" s="53"/>
      <c r="C112" s="53"/>
    </row>
    <row r="113" spans="1:3" s="32" customFormat="1" ht="15.75" customHeight="1">
      <c r="A113" s="50"/>
      <c r="B113" s="53"/>
      <c r="C113" s="53"/>
    </row>
    <row r="114" spans="1:3" s="32" customFormat="1" ht="15.75" customHeight="1">
      <c r="A114" s="50"/>
      <c r="B114" s="53"/>
      <c r="C114" s="53"/>
    </row>
    <row r="115" spans="1:3" s="32" customFormat="1" ht="15.75" customHeight="1">
      <c r="A115" s="50"/>
      <c r="B115" s="53"/>
      <c r="C115" s="53"/>
    </row>
    <row r="116" spans="1:3" s="32" customFormat="1" ht="15.75" customHeight="1">
      <c r="A116" s="50"/>
      <c r="B116" s="53"/>
      <c r="C116" s="53"/>
    </row>
    <row r="117" spans="1:3" s="32" customFormat="1" ht="15.75" customHeight="1">
      <c r="A117" s="50"/>
      <c r="B117" s="53"/>
      <c r="C117" s="53"/>
    </row>
    <row r="118" spans="1:3" s="32" customFormat="1" ht="15.75" customHeight="1">
      <c r="A118" s="50"/>
      <c r="B118" s="53"/>
      <c r="C118" s="53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3"/>
      <c r="C150" s="53"/>
    </row>
    <row r="151" spans="1:3" s="32" customFormat="1" ht="15.75" customHeight="1">
      <c r="A151" s="50"/>
      <c r="B151" s="53"/>
      <c r="C151" s="53"/>
    </row>
    <row r="152" spans="1:3" s="32" customFormat="1" ht="15.75" customHeight="1">
      <c r="A152" s="50"/>
      <c r="B152" s="53"/>
      <c r="C152" s="53"/>
    </row>
    <row r="153" spans="1:3" s="32" customFormat="1" ht="15.75" customHeight="1">
      <c r="A153" s="50"/>
      <c r="B153" s="53"/>
      <c r="C153" s="53"/>
    </row>
    <row r="154" spans="1:3" s="32" customFormat="1" ht="15.75" customHeight="1">
      <c r="A154" s="50"/>
      <c r="B154" s="53"/>
      <c r="C154" s="53"/>
    </row>
    <row r="155" spans="1:3" s="32" customFormat="1" ht="15.75" customHeight="1">
      <c r="A155" s="50"/>
      <c r="B155" s="53"/>
      <c r="C155" s="53"/>
    </row>
    <row r="156" spans="1:3" s="32" customFormat="1" ht="15.75" customHeight="1">
      <c r="A156" s="50"/>
      <c r="B156" s="53"/>
      <c r="C156" s="53"/>
    </row>
    <row r="157" spans="1:3" s="32" customFormat="1" ht="15.75" customHeight="1">
      <c r="A157" s="50"/>
      <c r="B157" s="53"/>
      <c r="C157" s="53"/>
    </row>
    <row r="158" spans="1:3" s="32" customFormat="1" ht="15.75" customHeight="1">
      <c r="A158" s="50"/>
      <c r="B158" s="53"/>
      <c r="C158" s="53"/>
    </row>
    <row r="159" spans="1:3" s="32" customFormat="1" ht="15.75" customHeight="1">
      <c r="A159" s="50"/>
      <c r="B159" s="53"/>
      <c r="C159" s="53"/>
    </row>
    <row r="160" spans="1:3" s="32" customFormat="1" ht="15.75" customHeight="1">
      <c r="A160" s="50"/>
      <c r="B160" s="53"/>
      <c r="C160" s="53"/>
    </row>
    <row r="161" spans="1:3" s="32" customFormat="1" ht="15.75" customHeight="1">
      <c r="A161" s="50"/>
      <c r="B161" s="54"/>
      <c r="C161" s="54"/>
    </row>
    <row r="162" spans="1:3" s="32" customFormat="1" ht="15.75" customHeight="1">
      <c r="A162" s="50"/>
      <c r="B162" s="54"/>
      <c r="C162" s="54"/>
    </row>
    <row r="163" spans="1:3" s="32" customFormat="1" ht="15.75" customHeight="1">
      <c r="A163" s="50"/>
      <c r="B163" s="54"/>
      <c r="C163" s="54"/>
    </row>
    <row r="164" spans="1:3" s="32" customFormat="1" ht="15.75" customHeight="1">
      <c r="A164" s="50"/>
      <c r="B164" s="54"/>
      <c r="C164" s="54"/>
    </row>
    <row r="165" spans="1:3" s="32" customFormat="1" ht="15.75" customHeight="1">
      <c r="A165" s="50"/>
      <c r="B165" s="54"/>
      <c r="C165" s="54"/>
    </row>
    <row r="166" spans="1:3" s="32" customFormat="1" ht="15.75" customHeight="1">
      <c r="A166" s="50"/>
      <c r="B166" s="54"/>
      <c r="C166" s="54"/>
    </row>
    <row r="167" spans="1:3" s="32" customFormat="1" ht="15.75" customHeight="1">
      <c r="A167" s="50"/>
      <c r="B167" s="54"/>
      <c r="C167" s="54"/>
    </row>
    <row r="168" spans="1:3" s="32" customFormat="1" ht="15.75" customHeight="1">
      <c r="A168" s="50"/>
      <c r="B168" s="54"/>
      <c r="C168" s="54"/>
    </row>
    <row r="169" spans="1:3" s="32" customFormat="1" ht="15.75" customHeight="1">
      <c r="A169" s="50"/>
      <c r="B169" s="54"/>
      <c r="C169" s="54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 customHeight="1">
      <c r="A193" s="55"/>
      <c r="B193" s="20"/>
      <c r="C193" s="20"/>
    </row>
    <row r="194" spans="1:3" ht="15.75" customHeight="1">
      <c r="A194" s="55"/>
      <c r="B194" s="20"/>
      <c r="C194" s="20"/>
    </row>
    <row r="195" spans="1:3" ht="15.75" customHeight="1">
      <c r="A195" s="55"/>
      <c r="B195" s="20"/>
      <c r="C195" s="20"/>
    </row>
    <row r="196" spans="1:3" ht="15.75" customHeight="1">
      <c r="A196" s="55"/>
      <c r="B196" s="20"/>
      <c r="C196" s="20"/>
    </row>
    <row r="197" spans="1:3" ht="15.75" customHeight="1">
      <c r="A197" s="55"/>
      <c r="B197" s="20"/>
      <c r="C197" s="20"/>
    </row>
    <row r="198" spans="1:3" ht="15.75" customHeight="1">
      <c r="A198" s="55"/>
      <c r="B198" s="20"/>
      <c r="C198" s="20"/>
    </row>
    <row r="199" spans="1:3" ht="15.75" customHeight="1">
      <c r="A199" s="55"/>
      <c r="B199" s="20"/>
      <c r="C199" s="20"/>
    </row>
    <row r="200" spans="1:3" ht="15.75" customHeight="1">
      <c r="A200" s="55"/>
      <c r="B200" s="20"/>
      <c r="C200" s="20"/>
    </row>
    <row r="201" spans="1:3" ht="15.75" customHeight="1">
      <c r="A201" s="55"/>
      <c r="B201" s="20"/>
      <c r="C201" s="20"/>
    </row>
    <row r="202" spans="1:3" ht="15.75" customHeight="1">
      <c r="A202" s="55"/>
      <c r="B202" s="20"/>
      <c r="C202" s="20"/>
    </row>
    <row r="203" spans="1:3" ht="15.75" customHeight="1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  <row r="256" spans="1:3" ht="15.75">
      <c r="A256" s="55"/>
      <c r="B256" s="20"/>
      <c r="C256" s="20"/>
    </row>
    <row r="257" spans="1:3" ht="15.75">
      <c r="A257" s="55"/>
      <c r="B257" s="20"/>
      <c r="C257" s="20"/>
    </row>
    <row r="258" spans="1:3" ht="15.75">
      <c r="A258" s="55"/>
      <c r="B258" s="20"/>
      <c r="C258" s="20"/>
    </row>
    <row r="259" spans="1:3" ht="15.75">
      <c r="A259" s="55"/>
      <c r="B259" s="20"/>
      <c r="C259" s="20"/>
    </row>
    <row r="260" spans="1:3" ht="15.75">
      <c r="A260" s="55"/>
      <c r="B260" s="20"/>
      <c r="C260" s="20"/>
    </row>
    <row r="261" spans="1:3" ht="15.75">
      <c r="A261" s="55"/>
      <c r="B261" s="20"/>
      <c r="C261" s="20"/>
    </row>
    <row r="262" spans="1:3" ht="15.75">
      <c r="A262" s="55"/>
      <c r="B262" s="20"/>
      <c r="C262" s="20"/>
    </row>
    <row r="263" spans="1:3" ht="15.75">
      <c r="A263" s="55"/>
      <c r="B263" s="20"/>
      <c r="C263" s="20"/>
    </row>
    <row r="264" spans="1:3" ht="15.75">
      <c r="A264" s="55"/>
      <c r="B264" s="20"/>
      <c r="C264" s="20"/>
    </row>
    <row r="265" spans="1:3" ht="15.75">
      <c r="A265" s="55"/>
      <c r="B265" s="20"/>
      <c r="C265" s="20"/>
    </row>
    <row r="266" spans="1:3" ht="15.75">
      <c r="A266" s="55"/>
      <c r="B266" s="20"/>
      <c r="C266" s="20"/>
    </row>
  </sheetData>
  <sheetProtection selectLockedCells="1"/>
  <mergeCells count="50">
    <mergeCell ref="D66:AG66"/>
    <mergeCell ref="A96:AA96"/>
    <mergeCell ref="A97:AA97"/>
    <mergeCell ref="A1:AG1"/>
    <mergeCell ref="A2:AG2"/>
    <mergeCell ref="A93:AA93"/>
    <mergeCell ref="AG8:AG9"/>
    <mergeCell ref="AB6:AG6"/>
    <mergeCell ref="AB7:AG7"/>
    <mergeCell ref="D11:AG12"/>
    <mergeCell ref="A5:AG5"/>
    <mergeCell ref="D54:AG54"/>
    <mergeCell ref="AB93:AG97"/>
    <mergeCell ref="P7:U7"/>
    <mergeCell ref="P8:Q8"/>
    <mergeCell ref="R8:S8"/>
    <mergeCell ref="T8:T9"/>
    <mergeCell ref="U8:U9"/>
    <mergeCell ref="X8:Y8"/>
    <mergeCell ref="A94:AA94"/>
    <mergeCell ref="A95:AA95"/>
    <mergeCell ref="A77:AA77"/>
    <mergeCell ref="A74:AG74"/>
    <mergeCell ref="A76:AG76"/>
    <mergeCell ref="AB75:AG75"/>
    <mergeCell ref="AF8:AF9"/>
    <mergeCell ref="D20:AG20"/>
    <mergeCell ref="D40:AG40"/>
    <mergeCell ref="AB8:AC8"/>
    <mergeCell ref="AD8:AE8"/>
    <mergeCell ref="I8:I9"/>
    <mergeCell ref="A3:AG3"/>
    <mergeCell ref="A4:AG4"/>
    <mergeCell ref="AA8:AA9"/>
    <mergeCell ref="D6:AA6"/>
    <mergeCell ref="J8:K8"/>
    <mergeCell ref="L8:M8"/>
    <mergeCell ref="A6:A9"/>
    <mergeCell ref="C6:C9"/>
    <mergeCell ref="N8:N9"/>
    <mergeCell ref="H8:H9"/>
    <mergeCell ref="B6:B9"/>
    <mergeCell ref="Z8:Z9"/>
    <mergeCell ref="O8:O9"/>
    <mergeCell ref="D7:I7"/>
    <mergeCell ref="D8:E8"/>
    <mergeCell ref="F8:G8"/>
    <mergeCell ref="J7:O7"/>
    <mergeCell ref="V7:AA7"/>
    <mergeCell ref="V8:W8"/>
  </mergeCells>
  <printOptions/>
  <pageMargins left="1.44" right="0.75" top="1" bottom="1" header="0.5" footer="0.5"/>
  <pageSetup horizontalDpi="600" verticalDpi="600" orientation="portrait" paperSize="9" scale="35" r:id="rId2"/>
  <headerFooter alignWithMargins="0">
    <oddHeader>&amp;R&amp;"Arial,Normál"&amp;12 2. számú melléklet a ............... alapképzési szak tantervéhez</oddHeader>
    <oddFooter>&amp;R&amp;Z&amp;F 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B255"/>
  <sheetViews>
    <sheetView zoomScale="80" zoomScaleNormal="80" zoomScaleSheetLayoutView="75" zoomScalePageLayoutView="0" workbookViewId="0" topLeftCell="A1">
      <pane ySplit="9" topLeftCell="A31" activePane="bottomLeft" state="frozen"/>
      <selection pane="topLeft" activeCell="A1" sqref="A1"/>
      <selection pane="bottomLeft" activeCell="J38" sqref="J38:AG48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10" width="4.66015625" style="1" customWidth="1"/>
    <col min="11" max="11" width="6.66015625" style="1" customWidth="1"/>
    <col min="12" max="12" width="4.66015625" style="1" customWidth="1"/>
    <col min="13" max="14" width="5.66015625" style="1" customWidth="1"/>
    <col min="15" max="15" width="6.66015625" style="1" customWidth="1"/>
    <col min="16" max="16" width="4.66015625" style="1" customWidth="1"/>
    <col min="17" max="17" width="6.66015625" style="1" customWidth="1"/>
    <col min="18" max="18" width="4.66015625" style="1" customWidth="1"/>
    <col min="19" max="20" width="5.66015625" style="1" customWidth="1"/>
    <col min="21" max="21" width="7.66015625" style="1" customWidth="1"/>
    <col min="22" max="22" width="4.66015625" style="1" customWidth="1"/>
    <col min="23" max="23" width="6.66015625" style="1" customWidth="1"/>
    <col min="24" max="24" width="4.66015625" style="1" customWidth="1"/>
    <col min="25" max="26" width="5.66015625" style="1" customWidth="1"/>
    <col min="27" max="27" width="7" style="1" customWidth="1"/>
    <col min="28" max="28" width="5.66015625" style="1" customWidth="1"/>
    <col min="29" max="29" width="8" style="1" customWidth="1"/>
    <col min="30" max="30" width="5.66015625" style="1" customWidth="1"/>
    <col min="31" max="31" width="8" style="1" customWidth="1"/>
    <col min="32" max="33" width="6.66015625" style="1" customWidth="1"/>
    <col min="34" max="16384" width="10.66015625" style="1" customWidth="1"/>
  </cols>
  <sheetData>
    <row r="1" spans="1:54" ht="21.75" customHeight="1">
      <c r="A1" s="1012" t="s">
        <v>0</v>
      </c>
      <c r="B1" s="1012"/>
      <c r="C1" s="1012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1013" t="s">
        <v>127</v>
      </c>
      <c r="B2" s="1013"/>
      <c r="C2" s="1013"/>
      <c r="D2" s="1071"/>
      <c r="E2" s="1071"/>
      <c r="F2" s="1071"/>
      <c r="G2" s="1071"/>
      <c r="H2" s="1071"/>
      <c r="I2" s="1071"/>
      <c r="J2" s="1071"/>
      <c r="K2" s="1071"/>
      <c r="L2" s="1071"/>
      <c r="M2" s="1071"/>
      <c r="N2" s="1071"/>
      <c r="O2" s="1071"/>
      <c r="P2" s="1071"/>
      <c r="Q2" s="1071"/>
      <c r="R2" s="1071"/>
      <c r="S2" s="1071"/>
      <c r="T2" s="1071"/>
      <c r="U2" s="1071"/>
      <c r="V2" s="1071"/>
      <c r="W2" s="1071"/>
      <c r="X2" s="1071"/>
      <c r="Y2" s="1071"/>
      <c r="Z2" s="1071"/>
      <c r="AA2" s="1071"/>
      <c r="AB2" s="1071"/>
      <c r="AC2" s="1071"/>
      <c r="AD2" s="1071"/>
      <c r="AE2" s="1071"/>
      <c r="AF2" s="1071"/>
      <c r="AG2" s="1071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59" t="s">
        <v>390</v>
      </c>
      <c r="B3" s="1059"/>
      <c r="C3" s="1059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61" t="s">
        <v>596</v>
      </c>
      <c r="B4" s="1061"/>
      <c r="C4" s="1061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1062"/>
      <c r="AC4" s="1062"/>
      <c r="AD4" s="1062"/>
      <c r="AE4" s="1062"/>
      <c r="AF4" s="1062"/>
      <c r="AG4" s="1062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988" t="s">
        <v>1</v>
      </c>
      <c r="B5" s="988"/>
      <c r="C5" s="988"/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0"/>
      <c r="U5" s="1080"/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080"/>
      <c r="AG5" s="1080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41" t="s">
        <v>2</v>
      </c>
      <c r="B6" s="1049" t="s">
        <v>3</v>
      </c>
      <c r="C6" s="1067"/>
      <c r="D6" s="1064" t="s">
        <v>5</v>
      </c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5"/>
      <c r="Z6" s="1065"/>
      <c r="AA6" s="1066"/>
      <c r="AB6" s="1075" t="s">
        <v>66</v>
      </c>
      <c r="AC6" s="1075"/>
      <c r="AD6" s="1075"/>
      <c r="AE6" s="1075"/>
      <c r="AF6" s="1075"/>
      <c r="AG6" s="1076"/>
    </row>
    <row r="7" spans="1:33" ht="15.75" customHeight="1">
      <c r="A7" s="1042"/>
      <c r="B7" s="1050"/>
      <c r="C7" s="1068"/>
      <c r="D7" s="1054" t="s">
        <v>10</v>
      </c>
      <c r="E7" s="1055"/>
      <c r="F7" s="1055"/>
      <c r="G7" s="1055"/>
      <c r="H7" s="1055"/>
      <c r="I7" s="1056"/>
      <c r="J7" s="1054" t="s">
        <v>47</v>
      </c>
      <c r="K7" s="1055"/>
      <c r="L7" s="1055"/>
      <c r="M7" s="1055"/>
      <c r="N7" s="1055"/>
      <c r="O7" s="1056"/>
      <c r="P7" s="1054" t="s">
        <v>48</v>
      </c>
      <c r="Q7" s="1055"/>
      <c r="R7" s="1055"/>
      <c r="S7" s="1055"/>
      <c r="T7" s="1055"/>
      <c r="U7" s="1056"/>
      <c r="V7" s="1054" t="s">
        <v>49</v>
      </c>
      <c r="W7" s="1055"/>
      <c r="X7" s="1055"/>
      <c r="Y7" s="1055"/>
      <c r="Z7" s="1055"/>
      <c r="AA7" s="1056"/>
      <c r="AB7" s="1077" t="s">
        <v>50</v>
      </c>
      <c r="AC7" s="1055"/>
      <c r="AD7" s="1055"/>
      <c r="AE7" s="1055"/>
      <c r="AF7" s="1055"/>
      <c r="AG7" s="1078"/>
    </row>
    <row r="8" spans="1:33" ht="15.75" customHeight="1" thickBot="1">
      <c r="A8" s="1042"/>
      <c r="B8" s="1050"/>
      <c r="C8" s="1068"/>
      <c r="D8" s="1057" t="s">
        <v>11</v>
      </c>
      <c r="E8" s="1057"/>
      <c r="F8" s="1058" t="s">
        <v>12</v>
      </c>
      <c r="G8" s="1058"/>
      <c r="H8" s="1052" t="s">
        <v>13</v>
      </c>
      <c r="I8" s="1053" t="s">
        <v>72</v>
      </c>
      <c r="J8" s="1057" t="s">
        <v>11</v>
      </c>
      <c r="K8" s="1057"/>
      <c r="L8" s="1058" t="s">
        <v>12</v>
      </c>
      <c r="M8" s="1058"/>
      <c r="N8" s="1052" t="s">
        <v>13</v>
      </c>
      <c r="O8" s="1053" t="s">
        <v>72</v>
      </c>
      <c r="P8" s="1057" t="s">
        <v>11</v>
      </c>
      <c r="Q8" s="1057"/>
      <c r="R8" s="1058" t="s">
        <v>12</v>
      </c>
      <c r="S8" s="1058"/>
      <c r="T8" s="1052" t="s">
        <v>13</v>
      </c>
      <c r="U8" s="1053" t="s">
        <v>72</v>
      </c>
      <c r="V8" s="1057" t="s">
        <v>11</v>
      </c>
      <c r="W8" s="1057"/>
      <c r="X8" s="1058" t="s">
        <v>12</v>
      </c>
      <c r="Y8" s="1058"/>
      <c r="Z8" s="1052" t="s">
        <v>13</v>
      </c>
      <c r="AA8" s="1063" t="s">
        <v>72</v>
      </c>
      <c r="AB8" s="1079" t="s">
        <v>11</v>
      </c>
      <c r="AC8" s="1057"/>
      <c r="AD8" s="1058" t="s">
        <v>12</v>
      </c>
      <c r="AE8" s="1058"/>
      <c r="AF8" s="1052" t="s">
        <v>13</v>
      </c>
      <c r="AG8" s="1074" t="s">
        <v>69</v>
      </c>
    </row>
    <row r="9" spans="1:33" ht="79.5" customHeight="1" thickBot="1">
      <c r="A9" s="1043"/>
      <c r="B9" s="1051"/>
      <c r="C9" s="1069"/>
      <c r="D9" s="3" t="s">
        <v>67</v>
      </c>
      <c r="E9" s="2" t="s">
        <v>68</v>
      </c>
      <c r="F9" s="4" t="s">
        <v>67</v>
      </c>
      <c r="G9" s="2" t="s">
        <v>68</v>
      </c>
      <c r="H9" s="1052"/>
      <c r="I9" s="1053"/>
      <c r="J9" s="3" t="s">
        <v>67</v>
      </c>
      <c r="K9" s="2" t="s">
        <v>68</v>
      </c>
      <c r="L9" s="4" t="s">
        <v>67</v>
      </c>
      <c r="M9" s="2" t="s">
        <v>68</v>
      </c>
      <c r="N9" s="1052"/>
      <c r="O9" s="1053"/>
      <c r="P9" s="3" t="s">
        <v>67</v>
      </c>
      <c r="Q9" s="2" t="s">
        <v>68</v>
      </c>
      <c r="R9" s="4" t="s">
        <v>67</v>
      </c>
      <c r="S9" s="2" t="s">
        <v>68</v>
      </c>
      <c r="T9" s="1052"/>
      <c r="U9" s="1053"/>
      <c r="V9" s="3" t="s">
        <v>67</v>
      </c>
      <c r="W9" s="2" t="s">
        <v>68</v>
      </c>
      <c r="X9" s="4" t="s">
        <v>67</v>
      </c>
      <c r="Y9" s="2" t="s">
        <v>68</v>
      </c>
      <c r="Z9" s="1052"/>
      <c r="AA9" s="1063"/>
      <c r="AB9" s="114" t="s">
        <v>67</v>
      </c>
      <c r="AC9" s="2" t="s">
        <v>68</v>
      </c>
      <c r="AD9" s="4" t="s">
        <v>67</v>
      </c>
      <c r="AE9" s="2" t="s">
        <v>68</v>
      </c>
      <c r="AF9" s="1052"/>
      <c r="AG9" s="1074"/>
    </row>
    <row r="10" spans="1:33" ht="21.75" customHeight="1" thickBot="1">
      <c r="A10" s="292"/>
      <c r="B10" s="331"/>
      <c r="C10" s="125" t="s">
        <v>63</v>
      </c>
      <c r="D10" s="140"/>
      <c r="E10" s="141"/>
      <c r="F10" s="141"/>
      <c r="G10" s="141"/>
      <c r="H10" s="141"/>
      <c r="I10" s="142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3"/>
      <c r="AC10" s="141"/>
      <c r="AD10" s="141"/>
      <c r="AE10" s="141"/>
      <c r="AF10" s="141"/>
      <c r="AG10" s="144"/>
    </row>
    <row r="11" spans="1:33" ht="15.75" customHeight="1">
      <c r="A11" s="293" t="s">
        <v>51</v>
      </c>
      <c r="B11" s="301"/>
      <c r="C11" s="61" t="s">
        <v>52</v>
      </c>
      <c r="D11" s="1084"/>
      <c r="E11" s="1085"/>
      <c r="F11" s="1085"/>
      <c r="G11" s="1085"/>
      <c r="H11" s="1085"/>
      <c r="I11" s="1085"/>
      <c r="J11" s="1085"/>
      <c r="K11" s="1085"/>
      <c r="L11" s="1085"/>
      <c r="M11" s="1085"/>
      <c r="N11" s="1085"/>
      <c r="O11" s="1085"/>
      <c r="P11" s="1085"/>
      <c r="Q11" s="1085"/>
      <c r="R11" s="1085"/>
      <c r="S11" s="1085"/>
      <c r="T11" s="1085"/>
      <c r="U11" s="1085"/>
      <c r="V11" s="1085"/>
      <c r="W11" s="1085"/>
      <c r="X11" s="1085"/>
      <c r="Y11" s="1085"/>
      <c r="Z11" s="1085"/>
      <c r="AA11" s="1085"/>
      <c r="AB11" s="1085"/>
      <c r="AC11" s="1085"/>
      <c r="AD11" s="1085"/>
      <c r="AE11" s="1085"/>
      <c r="AF11" s="1085"/>
      <c r="AG11" s="1086"/>
    </row>
    <row r="12" spans="1:33" ht="15.75" customHeight="1">
      <c r="A12" s="293"/>
      <c r="B12" s="301"/>
      <c r="C12" s="277" t="s">
        <v>129</v>
      </c>
      <c r="D12" s="1087"/>
      <c r="E12" s="1088"/>
      <c r="F12" s="1088"/>
      <c r="G12" s="1088"/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8"/>
      <c r="S12" s="1088"/>
      <c r="T12" s="1088"/>
      <c r="U12" s="1088"/>
      <c r="V12" s="1088"/>
      <c r="W12" s="1088"/>
      <c r="X12" s="1088"/>
      <c r="Y12" s="1088"/>
      <c r="Z12" s="1088"/>
      <c r="AA12" s="1088"/>
      <c r="AB12" s="1088"/>
      <c r="AC12" s="1088"/>
      <c r="AD12" s="1088"/>
      <c r="AE12" s="1088"/>
      <c r="AF12" s="1088"/>
      <c r="AG12" s="1089"/>
    </row>
    <row r="13" spans="1:34" ht="15.75" customHeight="1">
      <c r="A13" s="881" t="s">
        <v>592</v>
      </c>
      <c r="B13" s="867" t="s">
        <v>23</v>
      </c>
      <c r="C13" s="868" t="s">
        <v>515</v>
      </c>
      <c r="D13" s="829"/>
      <c r="E13" s="830"/>
      <c r="F13" s="831"/>
      <c r="G13" s="830"/>
      <c r="H13" s="831"/>
      <c r="I13" s="832"/>
      <c r="J13" s="869">
        <v>3</v>
      </c>
      <c r="K13" s="870">
        <v>45</v>
      </c>
      <c r="L13" s="871">
        <v>1</v>
      </c>
      <c r="M13" s="870">
        <v>15</v>
      </c>
      <c r="N13" s="871">
        <v>6</v>
      </c>
      <c r="O13" s="872" t="s">
        <v>18</v>
      </c>
      <c r="P13" s="829"/>
      <c r="Q13" s="830"/>
      <c r="R13" s="831"/>
      <c r="S13" s="830"/>
      <c r="T13" s="831"/>
      <c r="U13" s="832"/>
      <c r="V13" s="829"/>
      <c r="W13" s="830"/>
      <c r="X13" s="831"/>
      <c r="Y13" s="830"/>
      <c r="Z13" s="831"/>
      <c r="AA13" s="833"/>
      <c r="AB13" s="834">
        <f>SUM(D13,J13,P13,V13)</f>
        <v>3</v>
      </c>
      <c r="AC13" s="830">
        <f>SUM(E13,K13,Q13,W13)</f>
        <v>45</v>
      </c>
      <c r="AD13" s="873">
        <f>SUM(F13,L13,R13,X13)</f>
        <v>1</v>
      </c>
      <c r="AE13" s="830">
        <f aca="true" t="shared" si="0" ref="AE13:AF17">SUM(A13,G13,M13,S13,Y13)</f>
        <v>15</v>
      </c>
      <c r="AF13" s="873">
        <f>SUM(B13,H13,N13,T13,Z13)</f>
        <v>6</v>
      </c>
      <c r="AG13" s="826">
        <f aca="true" t="shared" si="1" ref="AG13:AG19">SUM(AB13,AD13)</f>
        <v>4</v>
      </c>
      <c r="AH13" s="130"/>
    </row>
    <row r="14" spans="1:34" ht="15.75" customHeight="1">
      <c r="A14" s="551" t="s">
        <v>524</v>
      </c>
      <c r="B14" s="546" t="s">
        <v>23</v>
      </c>
      <c r="C14" s="547" t="s">
        <v>516</v>
      </c>
      <c r="D14" s="9"/>
      <c r="E14" s="126"/>
      <c r="F14" s="10"/>
      <c r="G14" s="126"/>
      <c r="H14" s="10"/>
      <c r="I14" s="11"/>
      <c r="J14" s="349">
        <v>2</v>
      </c>
      <c r="K14" s="258">
        <v>30</v>
      </c>
      <c r="L14" s="94">
        <v>3</v>
      </c>
      <c r="M14" s="258">
        <v>45</v>
      </c>
      <c r="N14" s="94">
        <v>8</v>
      </c>
      <c r="O14" s="25" t="s">
        <v>21</v>
      </c>
      <c r="P14" s="9"/>
      <c r="Q14" s="126"/>
      <c r="R14" s="10"/>
      <c r="S14" s="126"/>
      <c r="T14" s="10"/>
      <c r="U14" s="11"/>
      <c r="V14" s="9"/>
      <c r="W14" s="126"/>
      <c r="X14" s="10"/>
      <c r="Y14" s="126"/>
      <c r="Z14" s="10"/>
      <c r="AA14" s="62"/>
      <c r="AB14" s="156">
        <f aca="true" t="shared" si="2" ref="AB14:AD17">SUM(D14,J14,P14,V14)</f>
        <v>2</v>
      </c>
      <c r="AC14" s="126">
        <f t="shared" si="2"/>
        <v>30</v>
      </c>
      <c r="AD14" s="254">
        <f t="shared" si="2"/>
        <v>3</v>
      </c>
      <c r="AE14" s="126">
        <f t="shared" si="0"/>
        <v>45</v>
      </c>
      <c r="AF14" s="254">
        <f t="shared" si="0"/>
        <v>8</v>
      </c>
      <c r="AG14" s="127">
        <f t="shared" si="1"/>
        <v>5</v>
      </c>
      <c r="AH14" s="130"/>
    </row>
    <row r="15" spans="1:34" ht="15.75" customHeight="1">
      <c r="A15" s="551" t="s">
        <v>525</v>
      </c>
      <c r="B15" s="546" t="s">
        <v>23</v>
      </c>
      <c r="C15" s="547" t="s">
        <v>517</v>
      </c>
      <c r="D15" s="9"/>
      <c r="E15" s="126"/>
      <c r="F15" s="10"/>
      <c r="G15" s="126"/>
      <c r="H15" s="10"/>
      <c r="I15" s="11"/>
      <c r="J15" s="349">
        <v>3</v>
      </c>
      <c r="K15" s="258">
        <v>45</v>
      </c>
      <c r="L15" s="94"/>
      <c r="M15" s="258">
        <f>IF(L15*15=0,"",L15*15)</f>
      </c>
      <c r="N15" s="94">
        <v>4</v>
      </c>
      <c r="O15" s="25" t="s">
        <v>21</v>
      </c>
      <c r="P15" s="9"/>
      <c r="Q15" s="126"/>
      <c r="R15" s="10"/>
      <c r="S15" s="126"/>
      <c r="T15" s="10"/>
      <c r="U15" s="11"/>
      <c r="V15" s="9"/>
      <c r="W15" s="126"/>
      <c r="X15" s="10"/>
      <c r="Y15" s="126"/>
      <c r="Z15" s="10"/>
      <c r="AA15" s="62"/>
      <c r="AB15" s="156">
        <f t="shared" si="2"/>
        <v>3</v>
      </c>
      <c r="AC15" s="126">
        <f t="shared" si="2"/>
        <v>45</v>
      </c>
      <c r="AD15" s="254">
        <f t="shared" si="2"/>
        <v>0</v>
      </c>
      <c r="AE15" s="126">
        <f t="shared" si="0"/>
        <v>0</v>
      </c>
      <c r="AF15" s="254">
        <f t="shared" si="0"/>
        <v>4</v>
      </c>
      <c r="AG15" s="127">
        <f t="shared" si="1"/>
        <v>3</v>
      </c>
      <c r="AH15" s="130"/>
    </row>
    <row r="16" spans="1:34" ht="15.75" customHeight="1">
      <c r="A16" s="551" t="s">
        <v>526</v>
      </c>
      <c r="B16" s="546" t="s">
        <v>23</v>
      </c>
      <c r="C16" s="547" t="s">
        <v>518</v>
      </c>
      <c r="D16" s="9"/>
      <c r="E16" s="126"/>
      <c r="F16" s="10"/>
      <c r="G16" s="126"/>
      <c r="H16" s="10"/>
      <c r="I16" s="11"/>
      <c r="J16" s="349">
        <v>1</v>
      </c>
      <c r="K16" s="258">
        <v>15</v>
      </c>
      <c r="L16" s="94">
        <v>3</v>
      </c>
      <c r="M16" s="258">
        <v>45</v>
      </c>
      <c r="N16" s="94">
        <v>6</v>
      </c>
      <c r="O16" s="25" t="s">
        <v>21</v>
      </c>
      <c r="P16" s="9"/>
      <c r="Q16" s="126"/>
      <c r="R16" s="10"/>
      <c r="S16" s="126"/>
      <c r="T16" s="10"/>
      <c r="U16" s="11"/>
      <c r="V16" s="9"/>
      <c r="W16" s="126"/>
      <c r="X16" s="10"/>
      <c r="Y16" s="126"/>
      <c r="Z16" s="10"/>
      <c r="AA16" s="62"/>
      <c r="AB16" s="156">
        <f t="shared" si="2"/>
        <v>1</v>
      </c>
      <c r="AC16" s="126">
        <f t="shared" si="2"/>
        <v>15</v>
      </c>
      <c r="AD16" s="254">
        <f t="shared" si="2"/>
        <v>3</v>
      </c>
      <c r="AE16" s="126">
        <f t="shared" si="0"/>
        <v>45</v>
      </c>
      <c r="AF16" s="254">
        <f t="shared" si="0"/>
        <v>6</v>
      </c>
      <c r="AG16" s="127">
        <f t="shared" si="1"/>
        <v>4</v>
      </c>
      <c r="AH16" s="130"/>
    </row>
    <row r="17" spans="1:33" ht="15.75" customHeight="1">
      <c r="A17" s="518" t="s">
        <v>16</v>
      </c>
      <c r="B17" s="546" t="s">
        <v>22</v>
      </c>
      <c r="C17" s="547" t="s">
        <v>327</v>
      </c>
      <c r="D17" s="513"/>
      <c r="E17" s="513"/>
      <c r="F17" s="513"/>
      <c r="G17" s="513"/>
      <c r="H17" s="513"/>
      <c r="I17" s="513"/>
      <c r="J17" s="548">
        <v>1</v>
      </c>
      <c r="K17" s="507">
        <v>15</v>
      </c>
      <c r="L17" s="508">
        <v>1</v>
      </c>
      <c r="M17" s="507">
        <v>15</v>
      </c>
      <c r="N17" s="508">
        <v>3</v>
      </c>
      <c r="O17" s="510" t="s">
        <v>18</v>
      </c>
      <c r="P17" s="519"/>
      <c r="Q17" s="513"/>
      <c r="R17" s="519"/>
      <c r="S17" s="519"/>
      <c r="T17" s="519"/>
      <c r="U17" s="539"/>
      <c r="V17" s="549"/>
      <c r="W17" s="513"/>
      <c r="X17" s="519"/>
      <c r="Y17" s="513"/>
      <c r="Z17" s="519"/>
      <c r="AA17" s="515"/>
      <c r="AB17" s="516">
        <f t="shared" si="2"/>
        <v>1</v>
      </c>
      <c r="AC17" s="513">
        <f>SUM(E17,K17,Q17,W17)</f>
        <v>15</v>
      </c>
      <c r="AD17" s="517">
        <f>SUM(F17,L17,R17,X17)</f>
        <v>1</v>
      </c>
      <c r="AE17" s="513">
        <f t="shared" si="0"/>
        <v>15</v>
      </c>
      <c r="AF17" s="517">
        <f>SUM(B17,H17,N17,T17,Z17)</f>
        <v>3</v>
      </c>
      <c r="AG17" s="521">
        <f t="shared" si="1"/>
        <v>2</v>
      </c>
    </row>
    <row r="18" spans="1:33" ht="15.75" customHeight="1" thickBot="1">
      <c r="A18" s="551" t="s">
        <v>384</v>
      </c>
      <c r="B18" s="546" t="s">
        <v>23</v>
      </c>
      <c r="C18" s="552" t="s">
        <v>166</v>
      </c>
      <c r="D18" s="549"/>
      <c r="E18" s="513"/>
      <c r="F18" s="519"/>
      <c r="G18" s="513"/>
      <c r="H18" s="519"/>
      <c r="I18" s="539"/>
      <c r="J18" s="548">
        <v>0</v>
      </c>
      <c r="K18" s="507">
        <v>0</v>
      </c>
      <c r="L18" s="508">
        <v>2</v>
      </c>
      <c r="M18" s="507">
        <v>30</v>
      </c>
      <c r="N18" s="508">
        <v>3</v>
      </c>
      <c r="O18" s="510" t="s">
        <v>18</v>
      </c>
      <c r="P18" s="549"/>
      <c r="Q18" s="513"/>
      <c r="R18" s="519"/>
      <c r="S18" s="513"/>
      <c r="T18" s="519"/>
      <c r="U18" s="539"/>
      <c r="V18" s="549"/>
      <c r="W18" s="513"/>
      <c r="X18" s="519"/>
      <c r="Y18" s="513"/>
      <c r="Z18" s="519"/>
      <c r="AA18" s="515"/>
      <c r="AB18" s="516">
        <f>SUM(D18,J18,P18,V18)</f>
        <v>0</v>
      </c>
      <c r="AC18" s="513">
        <f>SUM(E18,K18,Q18,W18)</f>
        <v>0</v>
      </c>
      <c r="AD18" s="517">
        <f>SUM(F18,L18,R18,X18)</f>
        <v>2</v>
      </c>
      <c r="AE18" s="513">
        <f>SUM(A18,G18,M18,S18,Y18)</f>
        <v>30</v>
      </c>
      <c r="AF18" s="517">
        <f>SUM(B18,H18,N18,T18,Z18)</f>
        <v>3</v>
      </c>
      <c r="AG18" s="521">
        <f t="shared" si="1"/>
        <v>2</v>
      </c>
    </row>
    <row r="19" spans="1:33" ht="15.75" customHeight="1" thickBot="1">
      <c r="A19" s="598"/>
      <c r="B19" s="302"/>
      <c r="C19" s="333" t="s">
        <v>220</v>
      </c>
      <c r="D19" s="21">
        <f>SUM(D12:D18)</f>
        <v>0</v>
      </c>
      <c r="E19" s="22">
        <f>SUM(E12:E18)</f>
        <v>0</v>
      </c>
      <c r="F19" s="22">
        <f>SUM(F12:F18)</f>
        <v>0</v>
      </c>
      <c r="G19" s="22">
        <f>SUM(G12:G18)</f>
        <v>0</v>
      </c>
      <c r="H19" s="137">
        <f>SUM(H12:H18)</f>
        <v>0</v>
      </c>
      <c r="I19" s="131">
        <f>SUM(D19,F19)</f>
        <v>0</v>
      </c>
      <c r="J19" s="21">
        <f>SUM(J12:J18)</f>
        <v>10</v>
      </c>
      <c r="K19" s="22">
        <f>SUM(K12:K18)</f>
        <v>150</v>
      </c>
      <c r="L19" s="22">
        <f>SUM(L12:L18)</f>
        <v>10</v>
      </c>
      <c r="M19" s="22">
        <f>SUM(M12:M18)</f>
        <v>150</v>
      </c>
      <c r="N19" s="137">
        <f>SUM(N13:N18)</f>
        <v>30</v>
      </c>
      <c r="O19" s="131">
        <f>SUM(J19,L19)</f>
        <v>20</v>
      </c>
      <c r="P19" s="21">
        <f aca="true" t="shared" si="3" ref="P19:Z19">SUM(P12:P18)</f>
        <v>0</v>
      </c>
      <c r="Q19" s="21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137">
        <f t="shared" si="3"/>
        <v>0</v>
      </c>
      <c r="V19" s="21">
        <f t="shared" si="3"/>
        <v>0</v>
      </c>
      <c r="W19" s="21">
        <f t="shared" si="3"/>
        <v>0</v>
      </c>
      <c r="X19" s="22">
        <f t="shared" si="3"/>
        <v>0</v>
      </c>
      <c r="Y19" s="22">
        <f t="shared" si="3"/>
        <v>0</v>
      </c>
      <c r="Z19" s="137">
        <f t="shared" si="3"/>
        <v>0</v>
      </c>
      <c r="AA19" s="131">
        <f>SUM(V19,X19)</f>
        <v>0</v>
      </c>
      <c r="AB19" s="21">
        <f>SUM(AB12:AB18)</f>
        <v>10</v>
      </c>
      <c r="AC19" s="22">
        <f>SUM(AC12:AC18)</f>
        <v>150</v>
      </c>
      <c r="AD19" s="22">
        <f>SUM(AD12:AD18)</f>
        <v>10</v>
      </c>
      <c r="AE19" s="22">
        <f>SUM(AE12:AE18)</f>
        <v>150</v>
      </c>
      <c r="AF19" s="137">
        <f>SUM(AF12:AF18)</f>
        <v>30</v>
      </c>
      <c r="AG19" s="599">
        <f t="shared" si="1"/>
        <v>20</v>
      </c>
    </row>
    <row r="20" spans="1:33" ht="15.75" customHeight="1">
      <c r="A20" s="523" t="s">
        <v>8</v>
      </c>
      <c r="B20" s="335"/>
      <c r="C20" s="16" t="s">
        <v>53</v>
      </c>
      <c r="D20" s="1038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39"/>
      <c r="AC20" s="1039"/>
      <c r="AD20" s="1039"/>
      <c r="AE20" s="1039"/>
      <c r="AF20" s="1039"/>
      <c r="AG20" s="1040"/>
    </row>
    <row r="21" spans="1:34" ht="16.5">
      <c r="A21" s="551" t="s">
        <v>519</v>
      </c>
      <c r="B21" s="312" t="s">
        <v>23</v>
      </c>
      <c r="C21" s="656" t="s">
        <v>417</v>
      </c>
      <c r="D21" s="65"/>
      <c r="E21" s="126"/>
      <c r="F21" s="10"/>
      <c r="G21" s="126"/>
      <c r="H21" s="24"/>
      <c r="I21" s="11"/>
      <c r="J21" s="65"/>
      <c r="K21" s="126"/>
      <c r="L21" s="24"/>
      <c r="M21" s="126"/>
      <c r="N21" s="24"/>
      <c r="O21" s="11"/>
      <c r="P21" s="128">
        <v>1</v>
      </c>
      <c r="Q21" s="126">
        <v>15</v>
      </c>
      <c r="R21" s="68">
        <v>1</v>
      </c>
      <c r="S21" s="126">
        <v>15</v>
      </c>
      <c r="T21" s="68">
        <v>4</v>
      </c>
      <c r="U21" s="514" t="s">
        <v>18</v>
      </c>
      <c r="V21" s="128"/>
      <c r="W21" s="126"/>
      <c r="X21" s="68"/>
      <c r="Y21" s="126"/>
      <c r="Z21" s="68"/>
      <c r="AA21" s="62"/>
      <c r="AB21" s="156">
        <f aca="true" t="shared" si="4" ref="AB21:AD22">SUM(D21,J21,P21,V21)</f>
        <v>1</v>
      </c>
      <c r="AC21" s="126">
        <f t="shared" si="4"/>
        <v>15</v>
      </c>
      <c r="AD21" s="254">
        <f t="shared" si="4"/>
        <v>1</v>
      </c>
      <c r="AE21" s="126">
        <f>SUM(A21,G21,M21,S21,Y21)</f>
        <v>15</v>
      </c>
      <c r="AF21" s="254">
        <f>SUM(B21,H21,N21,T21,Z21)</f>
        <v>4</v>
      </c>
      <c r="AG21" s="127">
        <f>SUM(AB21,AD21)</f>
        <v>2</v>
      </c>
      <c r="AH21" s="130"/>
    </row>
    <row r="22" spans="1:34" ht="16.5">
      <c r="A22" s="551" t="s">
        <v>520</v>
      </c>
      <c r="B22" s="312" t="s">
        <v>23</v>
      </c>
      <c r="C22" s="657" t="s">
        <v>408</v>
      </c>
      <c r="D22" s="65"/>
      <c r="E22" s="126"/>
      <c r="F22" s="10"/>
      <c r="G22" s="126"/>
      <c r="H22" s="24"/>
      <c r="I22" s="11"/>
      <c r="J22" s="65"/>
      <c r="K22" s="126"/>
      <c r="L22" s="24"/>
      <c r="M22" s="126"/>
      <c r="N22" s="24"/>
      <c r="O22" s="11"/>
      <c r="P22" s="128">
        <v>2</v>
      </c>
      <c r="Q22" s="126">
        <v>30</v>
      </c>
      <c r="R22" s="68">
        <v>2</v>
      </c>
      <c r="S22" s="126">
        <v>30</v>
      </c>
      <c r="T22" s="68">
        <v>4</v>
      </c>
      <c r="U22" s="514" t="s">
        <v>18</v>
      </c>
      <c r="V22" s="128"/>
      <c r="W22" s="126"/>
      <c r="X22" s="68"/>
      <c r="Y22" s="126"/>
      <c r="Z22" s="68"/>
      <c r="AA22" s="62"/>
      <c r="AB22" s="156">
        <f t="shared" si="4"/>
        <v>2</v>
      </c>
      <c r="AC22" s="126">
        <f t="shared" si="4"/>
        <v>30</v>
      </c>
      <c r="AD22" s="254">
        <f t="shared" si="4"/>
        <v>2</v>
      </c>
      <c r="AE22" s="126">
        <f>SUM(A22,G22,M22,S22,Y22)</f>
        <v>30</v>
      </c>
      <c r="AF22" s="254">
        <f>SUM(B22,H22,N22,T22,Z22)</f>
        <v>4</v>
      </c>
      <c r="AG22" s="127">
        <f>SUM(AB22,AD22)</f>
        <v>4</v>
      </c>
      <c r="AH22" s="130"/>
    </row>
    <row r="23" spans="1:33" ht="16.5">
      <c r="A23" s="522" t="s">
        <v>235</v>
      </c>
      <c r="B23" s="312" t="s">
        <v>23</v>
      </c>
      <c r="C23" s="656" t="s">
        <v>226</v>
      </c>
      <c r="D23" s="65"/>
      <c r="E23" s="126"/>
      <c r="F23" s="10"/>
      <c r="G23" s="126"/>
      <c r="H23" s="24"/>
      <c r="I23" s="11"/>
      <c r="J23" s="65"/>
      <c r="K23" s="126"/>
      <c r="L23" s="24"/>
      <c r="M23" s="126"/>
      <c r="N23" s="24"/>
      <c r="O23" s="11"/>
      <c r="P23" s="128">
        <v>1</v>
      </c>
      <c r="Q23" s="126">
        <v>15</v>
      </c>
      <c r="R23" s="68">
        <v>1</v>
      </c>
      <c r="S23" s="126">
        <v>15</v>
      </c>
      <c r="T23" s="68">
        <v>3</v>
      </c>
      <c r="U23" s="544" t="s">
        <v>21</v>
      </c>
      <c r="V23" s="128"/>
      <c r="W23" s="126"/>
      <c r="X23" s="68"/>
      <c r="Y23" s="126"/>
      <c r="Z23" s="68"/>
      <c r="AA23" s="62"/>
      <c r="AB23" s="156">
        <f aca="true" t="shared" si="5" ref="AB23:AD30">SUM(D23,J23,P23,V23)</f>
        <v>1</v>
      </c>
      <c r="AC23" s="126">
        <f t="shared" si="5"/>
        <v>15</v>
      </c>
      <c r="AD23" s="254">
        <f t="shared" si="5"/>
        <v>1</v>
      </c>
      <c r="AE23" s="126">
        <f aca="true" t="shared" si="6" ref="AE23:AF30">SUM(A23,G23,M23,S23,Y23)</f>
        <v>15</v>
      </c>
      <c r="AF23" s="254">
        <f t="shared" si="6"/>
        <v>3</v>
      </c>
      <c r="AG23" s="127">
        <f aca="true" t="shared" si="7" ref="AG23:AG30">SUM(AB23,AD23)</f>
        <v>2</v>
      </c>
    </row>
    <row r="24" spans="1:33" ht="16.5">
      <c r="A24" s="522" t="s">
        <v>239</v>
      </c>
      <c r="B24" s="312" t="s">
        <v>23</v>
      </c>
      <c r="C24" s="658" t="s">
        <v>227</v>
      </c>
      <c r="D24" s="65"/>
      <c r="E24" s="126"/>
      <c r="F24" s="10"/>
      <c r="G24" s="126"/>
      <c r="H24" s="24"/>
      <c r="I24" s="11"/>
      <c r="J24" s="65"/>
      <c r="K24" s="126"/>
      <c r="L24" s="24"/>
      <c r="M24" s="126"/>
      <c r="N24" s="24"/>
      <c r="O24" s="11"/>
      <c r="P24" s="128">
        <v>1</v>
      </c>
      <c r="Q24" s="126">
        <v>15</v>
      </c>
      <c r="R24" s="68">
        <v>1</v>
      </c>
      <c r="S24" s="126">
        <v>15</v>
      </c>
      <c r="T24" s="68">
        <v>3</v>
      </c>
      <c r="U24" s="514" t="s">
        <v>21</v>
      </c>
      <c r="V24" s="128"/>
      <c r="W24" s="126"/>
      <c r="X24" s="68"/>
      <c r="Y24" s="126"/>
      <c r="Z24" s="68"/>
      <c r="AA24" s="62"/>
      <c r="AB24" s="156">
        <f t="shared" si="5"/>
        <v>1</v>
      </c>
      <c r="AC24" s="126">
        <f t="shared" si="5"/>
        <v>15</v>
      </c>
      <c r="AD24" s="254">
        <f t="shared" si="5"/>
        <v>1</v>
      </c>
      <c r="AE24" s="126">
        <f t="shared" si="6"/>
        <v>15</v>
      </c>
      <c r="AF24" s="254">
        <f t="shared" si="6"/>
        <v>3</v>
      </c>
      <c r="AG24" s="127">
        <f t="shared" si="7"/>
        <v>2</v>
      </c>
    </row>
    <row r="25" spans="1:33" ht="16.5">
      <c r="A25" s="318" t="s">
        <v>240</v>
      </c>
      <c r="B25" s="312" t="s">
        <v>23</v>
      </c>
      <c r="C25" s="656" t="s">
        <v>228</v>
      </c>
      <c r="D25" s="264"/>
      <c r="E25" s="157"/>
      <c r="F25" s="14"/>
      <c r="G25" s="157"/>
      <c r="H25" s="266"/>
      <c r="I25" s="15"/>
      <c r="J25" s="264"/>
      <c r="K25" s="157"/>
      <c r="L25" s="266"/>
      <c r="M25" s="157"/>
      <c r="N25" s="266"/>
      <c r="O25" s="15"/>
      <c r="P25" s="135">
        <v>3</v>
      </c>
      <c r="Q25" s="157">
        <v>45</v>
      </c>
      <c r="R25" s="267">
        <v>3</v>
      </c>
      <c r="S25" s="157">
        <v>45</v>
      </c>
      <c r="T25" s="267">
        <v>7</v>
      </c>
      <c r="U25" s="544" t="s">
        <v>17</v>
      </c>
      <c r="V25" s="135"/>
      <c r="W25" s="126"/>
      <c r="X25" s="267"/>
      <c r="Y25" s="157"/>
      <c r="Z25" s="68"/>
      <c r="AA25" s="113" t="s">
        <v>415</v>
      </c>
      <c r="AB25" s="156">
        <f t="shared" si="5"/>
        <v>3</v>
      </c>
      <c r="AC25" s="126">
        <f t="shared" si="5"/>
        <v>45</v>
      </c>
      <c r="AD25" s="254">
        <f t="shared" si="5"/>
        <v>3</v>
      </c>
      <c r="AE25" s="126">
        <f t="shared" si="6"/>
        <v>45</v>
      </c>
      <c r="AF25" s="254">
        <f t="shared" si="6"/>
        <v>7</v>
      </c>
      <c r="AG25" s="127">
        <f t="shared" si="7"/>
        <v>6</v>
      </c>
    </row>
    <row r="26" spans="1:33" ht="16.5">
      <c r="A26" s="522" t="s">
        <v>222</v>
      </c>
      <c r="B26" s="312" t="s">
        <v>23</v>
      </c>
      <c r="C26" s="659" t="s">
        <v>223</v>
      </c>
      <c r="D26" s="65"/>
      <c r="E26" s="126"/>
      <c r="F26" s="10"/>
      <c r="G26" s="126"/>
      <c r="H26" s="24"/>
      <c r="I26" s="11"/>
      <c r="J26" s="65"/>
      <c r="K26" s="126"/>
      <c r="L26" s="24"/>
      <c r="M26" s="126"/>
      <c r="N26" s="24"/>
      <c r="O26" s="11"/>
      <c r="P26" s="128">
        <v>2</v>
      </c>
      <c r="Q26" s="126">
        <v>30</v>
      </c>
      <c r="R26" s="68">
        <v>3</v>
      </c>
      <c r="S26" s="126">
        <v>45</v>
      </c>
      <c r="T26" s="68">
        <v>6</v>
      </c>
      <c r="U26" s="514" t="s">
        <v>17</v>
      </c>
      <c r="V26" s="128"/>
      <c r="W26" s="126"/>
      <c r="X26" s="68"/>
      <c r="Y26" s="126"/>
      <c r="Z26" s="68"/>
      <c r="AA26" s="15" t="s">
        <v>415</v>
      </c>
      <c r="AB26" s="156">
        <f t="shared" si="5"/>
        <v>2</v>
      </c>
      <c r="AC26" s="126">
        <f t="shared" si="5"/>
        <v>30</v>
      </c>
      <c r="AD26" s="254">
        <f t="shared" si="5"/>
        <v>3</v>
      </c>
      <c r="AE26" s="126">
        <f t="shared" si="6"/>
        <v>45</v>
      </c>
      <c r="AF26" s="254">
        <f t="shared" si="6"/>
        <v>6</v>
      </c>
      <c r="AG26" s="127">
        <f t="shared" si="7"/>
        <v>5</v>
      </c>
    </row>
    <row r="27" spans="1:33" ht="16.5">
      <c r="A27" s="531"/>
      <c r="B27" s="312" t="s">
        <v>22</v>
      </c>
      <c r="C27" s="660" t="s">
        <v>327</v>
      </c>
      <c r="D27" s="506"/>
      <c r="E27" s="507"/>
      <c r="F27" s="508"/>
      <c r="G27" s="507"/>
      <c r="H27" s="509"/>
      <c r="I27" s="510"/>
      <c r="J27" s="506"/>
      <c r="K27" s="507"/>
      <c r="L27" s="509"/>
      <c r="M27" s="507"/>
      <c r="N27" s="509"/>
      <c r="O27" s="510"/>
      <c r="P27" s="512">
        <v>1</v>
      </c>
      <c r="Q27" s="513">
        <v>15</v>
      </c>
      <c r="R27" s="514">
        <v>1</v>
      </c>
      <c r="S27" s="513">
        <v>15</v>
      </c>
      <c r="T27" s="514">
        <v>3</v>
      </c>
      <c r="U27" s="539" t="s">
        <v>18</v>
      </c>
      <c r="V27" s="512"/>
      <c r="W27" s="513"/>
      <c r="X27" s="514"/>
      <c r="Y27" s="513"/>
      <c r="Z27" s="514"/>
      <c r="AA27" s="515"/>
      <c r="AB27" s="516">
        <f t="shared" si="5"/>
        <v>1</v>
      </c>
      <c r="AC27" s="535">
        <f t="shared" si="5"/>
        <v>15</v>
      </c>
      <c r="AD27" s="573">
        <f t="shared" si="5"/>
        <v>1</v>
      </c>
      <c r="AE27" s="535">
        <f t="shared" si="6"/>
        <v>15</v>
      </c>
      <c r="AF27" s="573">
        <f t="shared" si="6"/>
        <v>3</v>
      </c>
      <c r="AG27" s="574">
        <f t="shared" si="7"/>
        <v>2</v>
      </c>
    </row>
    <row r="28" spans="1:33" ht="16.5">
      <c r="A28" s="522" t="s">
        <v>236</v>
      </c>
      <c r="B28" s="312" t="s">
        <v>23</v>
      </c>
      <c r="C28" s="661" t="s">
        <v>409</v>
      </c>
      <c r="D28" s="506"/>
      <c r="E28" s="513"/>
      <c r="F28" s="519"/>
      <c r="G28" s="513"/>
      <c r="H28" s="509"/>
      <c r="I28" s="539"/>
      <c r="J28" s="506"/>
      <c r="K28" s="513"/>
      <c r="L28" s="509"/>
      <c r="M28" s="513"/>
      <c r="N28" s="509"/>
      <c r="O28" s="539"/>
      <c r="P28" s="512"/>
      <c r="Q28" s="513"/>
      <c r="R28" s="514"/>
      <c r="S28" s="513"/>
      <c r="T28" s="514"/>
      <c r="U28" s="539"/>
      <c r="V28" s="640">
        <v>1</v>
      </c>
      <c r="W28" s="641">
        <v>15</v>
      </c>
      <c r="X28" s="642">
        <v>1</v>
      </c>
      <c r="Y28" s="641">
        <v>15</v>
      </c>
      <c r="Z28" s="514">
        <v>2</v>
      </c>
      <c r="AA28" s="543" t="s">
        <v>18</v>
      </c>
      <c r="AB28" s="516">
        <f t="shared" si="5"/>
        <v>1</v>
      </c>
      <c r="AC28" s="513">
        <f t="shared" si="5"/>
        <v>15</v>
      </c>
      <c r="AD28" s="517">
        <f t="shared" si="5"/>
        <v>1</v>
      </c>
      <c r="AE28" s="513">
        <f t="shared" si="6"/>
        <v>15</v>
      </c>
      <c r="AF28" s="517">
        <f t="shared" si="6"/>
        <v>2</v>
      </c>
      <c r="AG28" s="521">
        <f t="shared" si="7"/>
        <v>2</v>
      </c>
    </row>
    <row r="29" spans="1:33" ht="15.75" customHeight="1">
      <c r="A29" s="522" t="s">
        <v>238</v>
      </c>
      <c r="B29" s="312" t="s">
        <v>23</v>
      </c>
      <c r="C29" s="661" t="s">
        <v>230</v>
      </c>
      <c r="D29" s="506"/>
      <c r="E29" s="513"/>
      <c r="F29" s="519"/>
      <c r="G29" s="513"/>
      <c r="H29" s="509"/>
      <c r="I29" s="539"/>
      <c r="J29" s="506"/>
      <c r="K29" s="513"/>
      <c r="L29" s="509"/>
      <c r="M29" s="513"/>
      <c r="N29" s="509"/>
      <c r="O29" s="539"/>
      <c r="P29" s="512"/>
      <c r="Q29" s="513"/>
      <c r="R29" s="514"/>
      <c r="S29" s="513"/>
      <c r="T29" s="514"/>
      <c r="U29" s="539"/>
      <c r="V29" s="512">
        <v>2</v>
      </c>
      <c r="W29" s="513">
        <v>30</v>
      </c>
      <c r="X29" s="514">
        <v>2</v>
      </c>
      <c r="Y29" s="513">
        <v>30</v>
      </c>
      <c r="Z29" s="514">
        <v>4</v>
      </c>
      <c r="AA29" s="515" t="s">
        <v>18</v>
      </c>
      <c r="AB29" s="516">
        <f t="shared" si="5"/>
        <v>2</v>
      </c>
      <c r="AC29" s="513">
        <f t="shared" si="5"/>
        <v>30</v>
      </c>
      <c r="AD29" s="517">
        <f t="shared" si="5"/>
        <v>2</v>
      </c>
      <c r="AE29" s="513">
        <f t="shared" si="6"/>
        <v>30</v>
      </c>
      <c r="AF29" s="517">
        <f t="shared" si="6"/>
        <v>4</v>
      </c>
      <c r="AG29" s="521">
        <f t="shared" si="7"/>
        <v>4</v>
      </c>
    </row>
    <row r="30" spans="1:33" ht="15.75" customHeight="1">
      <c r="A30" s="522" t="s">
        <v>237</v>
      </c>
      <c r="B30" s="312" t="s">
        <v>23</v>
      </c>
      <c r="C30" s="662" t="s">
        <v>231</v>
      </c>
      <c r="D30" s="558"/>
      <c r="E30" s="541"/>
      <c r="F30" s="596"/>
      <c r="G30" s="541"/>
      <c r="H30" s="561"/>
      <c r="I30" s="544"/>
      <c r="J30" s="558"/>
      <c r="K30" s="541"/>
      <c r="L30" s="561"/>
      <c r="M30" s="541"/>
      <c r="N30" s="561"/>
      <c r="O30" s="544"/>
      <c r="P30" s="540"/>
      <c r="Q30" s="541"/>
      <c r="R30" s="542"/>
      <c r="S30" s="541"/>
      <c r="T30" s="542"/>
      <c r="U30" s="544"/>
      <c r="V30" s="540">
        <v>3</v>
      </c>
      <c r="W30" s="513">
        <v>45</v>
      </c>
      <c r="X30" s="542">
        <v>3</v>
      </c>
      <c r="Y30" s="541">
        <v>45</v>
      </c>
      <c r="Z30" s="514">
        <v>6</v>
      </c>
      <c r="AA30" s="543" t="s">
        <v>60</v>
      </c>
      <c r="AB30" s="516">
        <f t="shared" si="5"/>
        <v>3</v>
      </c>
      <c r="AC30" s="513">
        <f t="shared" si="5"/>
        <v>45</v>
      </c>
      <c r="AD30" s="517">
        <f t="shared" si="5"/>
        <v>3</v>
      </c>
      <c r="AE30" s="513">
        <f t="shared" si="6"/>
        <v>45</v>
      </c>
      <c r="AF30" s="517">
        <f t="shared" si="6"/>
        <v>6</v>
      </c>
      <c r="AG30" s="521">
        <f t="shared" si="7"/>
        <v>6</v>
      </c>
    </row>
    <row r="31" spans="1:33" ht="15.75" customHeight="1">
      <c r="A31" s="318" t="s">
        <v>241</v>
      </c>
      <c r="B31" s="312" t="s">
        <v>23</v>
      </c>
      <c r="C31" s="661" t="s">
        <v>232</v>
      </c>
      <c r="D31" s="506"/>
      <c r="E31" s="513"/>
      <c r="F31" s="519"/>
      <c r="G31" s="513"/>
      <c r="H31" s="509"/>
      <c r="I31" s="539"/>
      <c r="J31" s="506"/>
      <c r="K31" s="513"/>
      <c r="L31" s="509"/>
      <c r="M31" s="513"/>
      <c r="N31" s="509"/>
      <c r="O31" s="539"/>
      <c r="P31" s="512"/>
      <c r="Q31" s="545"/>
      <c r="R31" s="514"/>
      <c r="S31" s="513"/>
      <c r="T31" s="514"/>
      <c r="U31" s="539"/>
      <c r="V31" s="512">
        <v>2</v>
      </c>
      <c r="W31" s="513">
        <v>30</v>
      </c>
      <c r="X31" s="514">
        <v>3</v>
      </c>
      <c r="Y31" s="513">
        <v>45</v>
      </c>
      <c r="Z31" s="514">
        <v>5</v>
      </c>
      <c r="AA31" s="514" t="s">
        <v>60</v>
      </c>
      <c r="AB31" s="516">
        <f aca="true" t="shared" si="8" ref="AB31:AD34">SUM(D31,J31,P31,V31)</f>
        <v>2</v>
      </c>
      <c r="AC31" s="513">
        <f t="shared" si="8"/>
        <v>30</v>
      </c>
      <c r="AD31" s="517">
        <f t="shared" si="8"/>
        <v>3</v>
      </c>
      <c r="AE31" s="513">
        <f aca="true" t="shared" si="9" ref="AE31:AF34">SUM(A31,G31,M31,S31,Y31)</f>
        <v>45</v>
      </c>
      <c r="AF31" s="517">
        <f t="shared" si="9"/>
        <v>5</v>
      </c>
      <c r="AG31" s="521">
        <f>SUM(AB31,AD31)</f>
        <v>5</v>
      </c>
    </row>
    <row r="32" spans="1:33" ht="15.75" customHeight="1">
      <c r="A32" s="531"/>
      <c r="B32" s="312" t="s">
        <v>22</v>
      </c>
      <c r="C32" s="663" t="s">
        <v>327</v>
      </c>
      <c r="D32" s="506"/>
      <c r="E32" s="507"/>
      <c r="F32" s="508"/>
      <c r="G32" s="507"/>
      <c r="H32" s="509"/>
      <c r="I32" s="510"/>
      <c r="J32" s="506"/>
      <c r="K32" s="507"/>
      <c r="L32" s="509"/>
      <c r="M32" s="507"/>
      <c r="N32" s="509"/>
      <c r="O32" s="510"/>
      <c r="P32" s="506"/>
      <c r="Q32" s="507"/>
      <c r="R32" s="509"/>
      <c r="S32" s="507"/>
      <c r="T32" s="509"/>
      <c r="U32" s="510"/>
      <c r="V32" s="512">
        <v>1</v>
      </c>
      <c r="W32" s="513">
        <v>15</v>
      </c>
      <c r="X32" s="514">
        <v>1</v>
      </c>
      <c r="Y32" s="513">
        <v>15</v>
      </c>
      <c r="Z32" s="514">
        <v>3</v>
      </c>
      <c r="AA32" s="539" t="s">
        <v>18</v>
      </c>
      <c r="AB32" s="572">
        <f t="shared" si="8"/>
        <v>1</v>
      </c>
      <c r="AC32" s="535">
        <f t="shared" si="8"/>
        <v>15</v>
      </c>
      <c r="AD32" s="573">
        <f t="shared" si="8"/>
        <v>1</v>
      </c>
      <c r="AE32" s="535">
        <f t="shared" si="9"/>
        <v>15</v>
      </c>
      <c r="AF32" s="573">
        <f t="shared" si="9"/>
        <v>3</v>
      </c>
      <c r="AG32" s="574">
        <f>SUM(AB32,AD32)</f>
        <v>2</v>
      </c>
    </row>
    <row r="33" spans="1:33" ht="15.75" customHeight="1">
      <c r="A33" s="524" t="s">
        <v>380</v>
      </c>
      <c r="B33" s="312" t="s">
        <v>23</v>
      </c>
      <c r="C33" s="664" t="s">
        <v>383</v>
      </c>
      <c r="D33" s="506"/>
      <c r="E33" s="507"/>
      <c r="F33" s="508"/>
      <c r="G33" s="507"/>
      <c r="H33" s="509"/>
      <c r="I33" s="510"/>
      <c r="J33" s="506"/>
      <c r="K33" s="507"/>
      <c r="L33" s="509"/>
      <c r="M33" s="507"/>
      <c r="N33" s="509"/>
      <c r="O33" s="510"/>
      <c r="P33" s="506"/>
      <c r="Q33" s="507"/>
      <c r="R33" s="509"/>
      <c r="S33" s="507"/>
      <c r="T33" s="509"/>
      <c r="U33" s="510"/>
      <c r="V33" s="512">
        <v>0</v>
      </c>
      <c r="W33" s="513">
        <v>0</v>
      </c>
      <c r="X33" s="514"/>
      <c r="Y33" s="513">
        <f>IF(X33*15=0,"",X33*15)</f>
      </c>
      <c r="Z33" s="514">
        <v>0</v>
      </c>
      <c r="AA33" s="515" t="s">
        <v>58</v>
      </c>
      <c r="AB33" s="516">
        <f t="shared" si="8"/>
        <v>0</v>
      </c>
      <c r="AC33" s="513">
        <f t="shared" si="8"/>
        <v>0</v>
      </c>
      <c r="AD33" s="517">
        <f t="shared" si="8"/>
        <v>0</v>
      </c>
      <c r="AE33" s="513">
        <f t="shared" si="9"/>
        <v>0</v>
      </c>
      <c r="AF33" s="517">
        <f t="shared" si="9"/>
        <v>0</v>
      </c>
      <c r="AG33" s="521">
        <f>SUM(AB33,AD33)</f>
        <v>0</v>
      </c>
    </row>
    <row r="34" spans="1:34" ht="15.75" customHeight="1" thickBot="1">
      <c r="A34" s="524" t="s">
        <v>381</v>
      </c>
      <c r="B34" s="312" t="s">
        <v>23</v>
      </c>
      <c r="C34" s="665" t="s">
        <v>382</v>
      </c>
      <c r="D34" s="506"/>
      <c r="E34" s="507"/>
      <c r="F34" s="508"/>
      <c r="G34" s="507"/>
      <c r="H34" s="509"/>
      <c r="I34" s="510"/>
      <c r="J34" s="506"/>
      <c r="K34" s="507"/>
      <c r="L34" s="509"/>
      <c r="M34" s="507"/>
      <c r="N34" s="509"/>
      <c r="O34" s="510"/>
      <c r="P34" s="506"/>
      <c r="Q34" s="507"/>
      <c r="R34" s="509"/>
      <c r="S34" s="507"/>
      <c r="T34" s="509"/>
      <c r="U34" s="510"/>
      <c r="V34" s="512">
        <v>2</v>
      </c>
      <c r="W34" s="513">
        <v>30</v>
      </c>
      <c r="X34" s="514"/>
      <c r="Y34" s="513">
        <f>IF(X34*15=0,"",X34*15)</f>
      </c>
      <c r="Z34" s="514">
        <v>10</v>
      </c>
      <c r="AA34" s="515" t="s">
        <v>488</v>
      </c>
      <c r="AB34" s="516">
        <f t="shared" si="8"/>
        <v>2</v>
      </c>
      <c r="AC34" s="513">
        <f t="shared" si="8"/>
        <v>30</v>
      </c>
      <c r="AD34" s="517">
        <f t="shared" si="8"/>
        <v>0</v>
      </c>
      <c r="AE34" s="513">
        <f t="shared" si="9"/>
        <v>0</v>
      </c>
      <c r="AF34" s="517">
        <f t="shared" si="9"/>
        <v>10</v>
      </c>
      <c r="AG34" s="521">
        <f>SUM(AB34,AD34)</f>
        <v>2</v>
      </c>
      <c r="AH34" s="139"/>
    </row>
    <row r="35" spans="1:33" ht="15.75" customHeight="1" thickBot="1">
      <c r="A35" s="598"/>
      <c r="B35" s="302"/>
      <c r="C35" s="278" t="s">
        <v>54</v>
      </c>
      <c r="D35" s="21">
        <f>SUM(D21:D34)</f>
        <v>0</v>
      </c>
      <c r="E35" s="22">
        <f>SUM(E21:E34)</f>
        <v>0</v>
      </c>
      <c r="F35" s="22">
        <f>SUM(F21:F34)</f>
        <v>0</v>
      </c>
      <c r="G35" s="22">
        <f>SUM(G21:G34)</f>
        <v>0</v>
      </c>
      <c r="H35" s="137">
        <f>SUM(H21:H34)</f>
        <v>0</v>
      </c>
      <c r="I35" s="131">
        <f>SUM(D35,F35)</f>
        <v>0</v>
      </c>
      <c r="J35" s="21">
        <f>SUM(J21:J34)</f>
        <v>0</v>
      </c>
      <c r="K35" s="22">
        <f>SUM(K21:K34)</f>
        <v>0</v>
      </c>
      <c r="L35" s="22">
        <f>SUM(L21:L34)</f>
        <v>0</v>
      </c>
      <c r="M35" s="137">
        <f>SUM(M21:M34)</f>
        <v>0</v>
      </c>
      <c r="N35" s="21">
        <f>SUM(N21:N34)</f>
        <v>0</v>
      </c>
      <c r="O35" s="147">
        <f>SUM(J35,L35)</f>
        <v>0</v>
      </c>
      <c r="P35" s="21">
        <f>SUM(P21:P34)</f>
        <v>11</v>
      </c>
      <c r="Q35" s="22">
        <f>SUM(Q21:Q34)</f>
        <v>165</v>
      </c>
      <c r="R35" s="22">
        <f>SUM(R21:R34)</f>
        <v>12</v>
      </c>
      <c r="S35" s="22">
        <f>SUM(S21:S34)</f>
        <v>180</v>
      </c>
      <c r="T35" s="137">
        <f>SUM(T21:T34)</f>
        <v>30</v>
      </c>
      <c r="U35" s="147">
        <f>SUM(P35,R35)</f>
        <v>23</v>
      </c>
      <c r="V35" s="136">
        <f>SUM(V21:V34)</f>
        <v>11</v>
      </c>
      <c r="W35" s="22">
        <f>SUM(W21:W34)</f>
        <v>165</v>
      </c>
      <c r="X35" s="22">
        <f>SUM(X21:X34)</f>
        <v>10</v>
      </c>
      <c r="Y35" s="22">
        <f>SUM(Y21:Y34)</f>
        <v>150</v>
      </c>
      <c r="Z35" s="137">
        <f>SUM(Z21:Z34)</f>
        <v>30</v>
      </c>
      <c r="AA35" s="147">
        <f>SUM(V35,X35)</f>
        <v>21</v>
      </c>
      <c r="AB35" s="21">
        <f>SUM(AB21:AB34)</f>
        <v>22</v>
      </c>
      <c r="AC35" s="22">
        <f>SUM(AC21:AC34)</f>
        <v>330</v>
      </c>
      <c r="AD35" s="22">
        <f>SUM(AD21:AD34)</f>
        <v>22</v>
      </c>
      <c r="AE35" s="22">
        <f>SUM(AE21:AE34)</f>
        <v>330</v>
      </c>
      <c r="AF35" s="22">
        <f>SUM(AF21:AF34)</f>
        <v>60</v>
      </c>
      <c r="AG35" s="600">
        <f>SUM(AB35,AD35)</f>
        <v>44</v>
      </c>
    </row>
    <row r="36" spans="1:33" ht="15.75" customHeight="1" thickBot="1">
      <c r="A36" s="601"/>
      <c r="B36" s="304"/>
      <c r="C36" s="288" t="s">
        <v>65</v>
      </c>
      <c r="D36" s="66">
        <f aca="true" t="shared" si="10" ref="D36:I36">SUM(D10,D19,D35)</f>
        <v>0</v>
      </c>
      <c r="E36" s="66">
        <f t="shared" si="10"/>
        <v>0</v>
      </c>
      <c r="F36" s="66">
        <f t="shared" si="10"/>
        <v>0</v>
      </c>
      <c r="G36" s="66">
        <f t="shared" si="10"/>
        <v>0</v>
      </c>
      <c r="H36" s="66">
        <f t="shared" si="10"/>
        <v>0</v>
      </c>
      <c r="I36" s="284">
        <f t="shared" si="10"/>
        <v>0</v>
      </c>
      <c r="J36" s="66">
        <f>SUM(J35+J19)</f>
        <v>10</v>
      </c>
      <c r="K36" s="66">
        <f>SUM(K35+K19)</f>
        <v>150</v>
      </c>
      <c r="L36" s="66">
        <f>SUM(L35+L19)</f>
        <v>10</v>
      </c>
      <c r="M36" s="66">
        <f>SUM(M35+M19)</f>
        <v>150</v>
      </c>
      <c r="N36" s="66">
        <f>SUM(N35+N19)</f>
        <v>30</v>
      </c>
      <c r="O36" s="66">
        <f>SUM(O10,O19,O35)</f>
        <v>20</v>
      </c>
      <c r="P36" s="66">
        <f>SUM(P35+P19)</f>
        <v>11</v>
      </c>
      <c r="Q36" s="66">
        <f aca="true" t="shared" si="11" ref="Q36:AG36">SUM(Q10,Q19,Q35)</f>
        <v>165</v>
      </c>
      <c r="R36" s="66">
        <f t="shared" si="11"/>
        <v>12</v>
      </c>
      <c r="S36" s="66">
        <f t="shared" si="11"/>
        <v>180</v>
      </c>
      <c r="T36" s="66">
        <f t="shared" si="11"/>
        <v>30</v>
      </c>
      <c r="U36" s="66">
        <f t="shared" si="11"/>
        <v>23</v>
      </c>
      <c r="V36" s="66">
        <f t="shared" si="11"/>
        <v>11</v>
      </c>
      <c r="W36" s="66">
        <f t="shared" si="11"/>
        <v>165</v>
      </c>
      <c r="X36" s="66">
        <f t="shared" si="11"/>
        <v>10</v>
      </c>
      <c r="Y36" s="66">
        <f t="shared" si="11"/>
        <v>150</v>
      </c>
      <c r="Z36" s="66">
        <f t="shared" si="11"/>
        <v>30</v>
      </c>
      <c r="AA36" s="66">
        <f t="shared" si="11"/>
        <v>21</v>
      </c>
      <c r="AB36" s="66">
        <f t="shared" si="11"/>
        <v>32</v>
      </c>
      <c r="AC36" s="66">
        <f t="shared" si="11"/>
        <v>480</v>
      </c>
      <c r="AD36" s="66">
        <f t="shared" si="11"/>
        <v>32</v>
      </c>
      <c r="AE36" s="66">
        <f t="shared" si="11"/>
        <v>480</v>
      </c>
      <c r="AF36" s="66">
        <f t="shared" si="11"/>
        <v>90</v>
      </c>
      <c r="AG36" s="328">
        <f t="shared" si="11"/>
        <v>64</v>
      </c>
    </row>
    <row r="37" spans="1:33" ht="15.75" customHeight="1">
      <c r="A37" s="317" t="s">
        <v>55</v>
      </c>
      <c r="B37" s="305"/>
      <c r="C37" s="329" t="s">
        <v>25</v>
      </c>
      <c r="D37" s="1038"/>
      <c r="E37" s="1039"/>
      <c r="F37" s="1039"/>
      <c r="G37" s="1039"/>
      <c r="H37" s="1039"/>
      <c r="I37" s="1039"/>
      <c r="J37" s="1039"/>
      <c r="K37" s="1039"/>
      <c r="L37" s="1039"/>
      <c r="M37" s="1039"/>
      <c r="N37" s="1039"/>
      <c r="O37" s="1039"/>
      <c r="P37" s="1039"/>
      <c r="Q37" s="1039"/>
      <c r="R37" s="1039"/>
      <c r="S37" s="1039"/>
      <c r="T37" s="1039"/>
      <c r="U37" s="1039"/>
      <c r="V37" s="1039"/>
      <c r="W37" s="1039"/>
      <c r="X37" s="1039"/>
      <c r="Y37" s="1039"/>
      <c r="Z37" s="1039"/>
      <c r="AA37" s="1039"/>
      <c r="AB37" s="1039"/>
      <c r="AC37" s="1039"/>
      <c r="AD37" s="1039"/>
      <c r="AE37" s="1039"/>
      <c r="AF37" s="1039"/>
      <c r="AG37" s="1040"/>
    </row>
    <row r="38" spans="1:33" ht="15.75" customHeight="1">
      <c r="A38" s="524" t="s">
        <v>122</v>
      </c>
      <c r="B38" s="312" t="s">
        <v>206</v>
      </c>
      <c r="C38" s="255" t="s">
        <v>275</v>
      </c>
      <c r="D38" s="268"/>
      <c r="E38" s="269"/>
      <c r="F38" s="170"/>
      <c r="G38" s="169"/>
      <c r="H38" s="270"/>
      <c r="I38" s="186"/>
      <c r="J38" s="798"/>
      <c r="K38" s="1262"/>
      <c r="L38" s="561"/>
      <c r="M38" s="507">
        <v>20</v>
      </c>
      <c r="N38" s="542"/>
      <c r="O38" s="796" t="s">
        <v>301</v>
      </c>
      <c r="P38" s="798"/>
      <c r="Q38" s="797"/>
      <c r="R38" s="799"/>
      <c r="S38" s="797"/>
      <c r="T38" s="514"/>
      <c r="U38" s="800"/>
      <c r="V38" s="798"/>
      <c r="W38" s="797"/>
      <c r="X38" s="799"/>
      <c r="Y38" s="797"/>
      <c r="Z38" s="799"/>
      <c r="AA38" s="1240"/>
      <c r="AB38" s="516">
        <f aca="true" t="shared" si="12" ref="AB38:AD48">SUM(D38,J38,P38,V38)</f>
        <v>0</v>
      </c>
      <c r="AC38" s="513">
        <f t="shared" si="12"/>
        <v>0</v>
      </c>
      <c r="AD38" s="517">
        <f t="shared" si="12"/>
        <v>0</v>
      </c>
      <c r="AE38" s="513">
        <f aca="true" t="shared" si="13" ref="AE38:AF48">SUM(A38,G38,M38,S38,Y38)</f>
        <v>20</v>
      </c>
      <c r="AF38" s="517">
        <f t="shared" si="13"/>
        <v>0</v>
      </c>
      <c r="AG38" s="521">
        <f aca="true" t="shared" si="14" ref="AG38:AG48">SUM(AB38,AD38)</f>
        <v>0</v>
      </c>
    </row>
    <row r="39" spans="1:33" ht="15.75" customHeight="1">
      <c r="A39" s="566" t="s">
        <v>449</v>
      </c>
      <c r="B39" s="312" t="s">
        <v>207</v>
      </c>
      <c r="C39" s="255" t="s">
        <v>276</v>
      </c>
      <c r="D39" s="268"/>
      <c r="E39" s="269"/>
      <c r="F39" s="170"/>
      <c r="G39" s="169"/>
      <c r="H39" s="270"/>
      <c r="I39" s="186"/>
      <c r="J39" s="798"/>
      <c r="K39" s="1262"/>
      <c r="L39" s="509"/>
      <c r="M39" s="507">
        <v>20</v>
      </c>
      <c r="N39" s="514"/>
      <c r="O39" s="796" t="s">
        <v>302</v>
      </c>
      <c r="P39" s="798"/>
      <c r="Q39" s="797"/>
      <c r="R39" s="799"/>
      <c r="S39" s="797"/>
      <c r="T39" s="799"/>
      <c r="U39" s="800"/>
      <c r="V39" s="798"/>
      <c r="W39" s="797"/>
      <c r="X39" s="799"/>
      <c r="Y39" s="797"/>
      <c r="Z39" s="799"/>
      <c r="AA39" s="857"/>
      <c r="AB39" s="516">
        <f t="shared" si="12"/>
        <v>0</v>
      </c>
      <c r="AC39" s="513">
        <f t="shared" si="12"/>
        <v>0</v>
      </c>
      <c r="AD39" s="517">
        <f t="shared" si="12"/>
        <v>0</v>
      </c>
      <c r="AE39" s="513">
        <f t="shared" si="13"/>
        <v>20</v>
      </c>
      <c r="AF39" s="517">
        <f t="shared" si="13"/>
        <v>0</v>
      </c>
      <c r="AG39" s="521">
        <f t="shared" si="14"/>
        <v>0</v>
      </c>
    </row>
    <row r="40" spans="1:33" ht="15.75" customHeight="1">
      <c r="A40" s="524" t="s">
        <v>264</v>
      </c>
      <c r="B40" s="312" t="s">
        <v>59</v>
      </c>
      <c r="C40" s="133" t="s">
        <v>265</v>
      </c>
      <c r="D40" s="65"/>
      <c r="E40" s="258"/>
      <c r="F40" s="10"/>
      <c r="G40" s="126"/>
      <c r="H40" s="272"/>
      <c r="I40" s="11"/>
      <c r="J40" s="512">
        <v>3</v>
      </c>
      <c r="K40" s="507">
        <v>45</v>
      </c>
      <c r="L40" s="768"/>
      <c r="M40" s="507"/>
      <c r="N40" s="767"/>
      <c r="O40" s="539" t="s">
        <v>18</v>
      </c>
      <c r="P40" s="512"/>
      <c r="Q40" s="513"/>
      <c r="R40" s="784"/>
      <c r="S40" s="513"/>
      <c r="T40" s="767"/>
      <c r="U40" s="539"/>
      <c r="V40" s="512"/>
      <c r="W40" s="513"/>
      <c r="X40" s="784"/>
      <c r="Y40" s="513"/>
      <c r="Z40" s="767"/>
      <c r="AA40" s="515"/>
      <c r="AB40" s="516">
        <f t="shared" si="12"/>
        <v>3</v>
      </c>
      <c r="AC40" s="513">
        <f t="shared" si="12"/>
        <v>45</v>
      </c>
      <c r="AD40" s="517">
        <f t="shared" si="12"/>
        <v>0</v>
      </c>
      <c r="AE40" s="513">
        <f t="shared" si="13"/>
        <v>0</v>
      </c>
      <c r="AF40" s="517">
        <f t="shared" si="13"/>
        <v>0</v>
      </c>
      <c r="AG40" s="521">
        <f t="shared" si="14"/>
        <v>3</v>
      </c>
    </row>
    <row r="41" spans="1:33" ht="15.75" customHeight="1">
      <c r="A41" s="524" t="s">
        <v>121</v>
      </c>
      <c r="B41" s="312" t="s">
        <v>208</v>
      </c>
      <c r="C41" s="255" t="s">
        <v>273</v>
      </c>
      <c r="D41" s="65"/>
      <c r="E41" s="258"/>
      <c r="F41" s="10"/>
      <c r="G41" s="126"/>
      <c r="H41" s="68"/>
      <c r="I41" s="11"/>
      <c r="J41" s="512"/>
      <c r="K41" s="507"/>
      <c r="L41" s="561"/>
      <c r="M41" s="559"/>
      <c r="N41" s="542"/>
      <c r="O41" s="543"/>
      <c r="P41" s="512"/>
      <c r="Q41" s="507"/>
      <c r="R41" s="509"/>
      <c r="S41" s="507">
        <v>20</v>
      </c>
      <c r="T41" s="542"/>
      <c r="U41" s="796" t="s">
        <v>303</v>
      </c>
      <c r="V41" s="512"/>
      <c r="W41" s="513"/>
      <c r="X41" s="514"/>
      <c r="Y41" s="513"/>
      <c r="Z41" s="514"/>
      <c r="AA41" s="515"/>
      <c r="AB41" s="516">
        <f t="shared" si="12"/>
        <v>0</v>
      </c>
      <c r="AC41" s="513">
        <f t="shared" si="12"/>
        <v>0</v>
      </c>
      <c r="AD41" s="517">
        <f t="shared" si="12"/>
        <v>0</v>
      </c>
      <c r="AE41" s="513">
        <f t="shared" si="13"/>
        <v>20</v>
      </c>
      <c r="AF41" s="517">
        <f t="shared" si="13"/>
        <v>0</v>
      </c>
      <c r="AG41" s="521">
        <f t="shared" si="14"/>
        <v>0</v>
      </c>
    </row>
    <row r="42" spans="1:33" ht="15.75" customHeight="1">
      <c r="A42" s="524" t="s">
        <v>266</v>
      </c>
      <c r="B42" s="312" t="s">
        <v>59</v>
      </c>
      <c r="C42" s="133" t="s">
        <v>267</v>
      </c>
      <c r="D42" s="65"/>
      <c r="E42" s="258"/>
      <c r="F42" s="10"/>
      <c r="G42" s="126"/>
      <c r="H42" s="272"/>
      <c r="I42" s="11"/>
      <c r="J42" s="512"/>
      <c r="K42" s="507"/>
      <c r="L42" s="768"/>
      <c r="M42" s="507"/>
      <c r="N42" s="767"/>
      <c r="O42" s="539"/>
      <c r="P42" s="512">
        <v>3</v>
      </c>
      <c r="Q42" s="507">
        <v>45</v>
      </c>
      <c r="R42" s="768"/>
      <c r="S42" s="507"/>
      <c r="T42" s="767"/>
      <c r="U42" s="539" t="s">
        <v>18</v>
      </c>
      <c r="V42" s="512"/>
      <c r="W42" s="513"/>
      <c r="X42" s="784"/>
      <c r="Y42" s="513"/>
      <c r="Z42" s="767"/>
      <c r="AA42" s="515"/>
      <c r="AB42" s="516">
        <f t="shared" si="12"/>
        <v>3</v>
      </c>
      <c r="AC42" s="513">
        <f t="shared" si="12"/>
        <v>45</v>
      </c>
      <c r="AD42" s="517">
        <f t="shared" si="12"/>
        <v>0</v>
      </c>
      <c r="AE42" s="513">
        <f t="shared" si="13"/>
        <v>0</v>
      </c>
      <c r="AF42" s="517">
        <f t="shared" si="13"/>
        <v>0</v>
      </c>
      <c r="AG42" s="521">
        <f t="shared" si="14"/>
        <v>3</v>
      </c>
    </row>
    <row r="43" spans="1:33" ht="15.75" customHeight="1">
      <c r="A43" s="524" t="s">
        <v>376</v>
      </c>
      <c r="B43" s="312" t="s">
        <v>209</v>
      </c>
      <c r="C43" s="255" t="s">
        <v>274</v>
      </c>
      <c r="D43" s="268"/>
      <c r="E43" s="269"/>
      <c r="F43" s="170"/>
      <c r="G43" s="169"/>
      <c r="H43" s="270"/>
      <c r="I43" s="186"/>
      <c r="J43" s="798"/>
      <c r="K43" s="1262"/>
      <c r="L43" s="561"/>
      <c r="M43" s="507"/>
      <c r="N43" s="542"/>
      <c r="O43" s="513"/>
      <c r="P43" s="798"/>
      <c r="Q43" s="1262"/>
      <c r="R43" s="1263"/>
      <c r="S43" s="1262"/>
      <c r="T43" s="799"/>
      <c r="U43" s="800"/>
      <c r="V43" s="1264"/>
      <c r="W43" s="1262"/>
      <c r="X43" s="1263"/>
      <c r="Y43" s="1262">
        <v>20</v>
      </c>
      <c r="Z43" s="799"/>
      <c r="AA43" s="1242" t="s">
        <v>304</v>
      </c>
      <c r="AB43" s="516">
        <f t="shared" si="12"/>
        <v>0</v>
      </c>
      <c r="AC43" s="513">
        <f t="shared" si="12"/>
        <v>0</v>
      </c>
      <c r="AD43" s="517">
        <f t="shared" si="12"/>
        <v>0</v>
      </c>
      <c r="AE43" s="513">
        <f t="shared" si="13"/>
        <v>20</v>
      </c>
      <c r="AF43" s="517">
        <f t="shared" si="13"/>
        <v>0</v>
      </c>
      <c r="AG43" s="521">
        <f t="shared" si="14"/>
        <v>0</v>
      </c>
    </row>
    <row r="44" spans="1:33" ht="15.75" customHeight="1">
      <c r="A44" s="524" t="s">
        <v>268</v>
      </c>
      <c r="B44" s="312" t="s">
        <v>59</v>
      </c>
      <c r="C44" s="133" t="s">
        <v>269</v>
      </c>
      <c r="D44" s="65"/>
      <c r="E44" s="258"/>
      <c r="F44" s="10"/>
      <c r="G44" s="126"/>
      <c r="H44" s="272"/>
      <c r="I44" s="11"/>
      <c r="J44" s="512"/>
      <c r="K44" s="507"/>
      <c r="L44" s="768"/>
      <c r="M44" s="507"/>
      <c r="N44" s="767"/>
      <c r="O44" s="539"/>
      <c r="P44" s="512"/>
      <c r="Q44" s="507"/>
      <c r="R44" s="768"/>
      <c r="S44" s="507"/>
      <c r="T44" s="767"/>
      <c r="U44" s="539"/>
      <c r="V44" s="506">
        <v>2</v>
      </c>
      <c r="W44" s="507">
        <v>30</v>
      </c>
      <c r="X44" s="768"/>
      <c r="Y44" s="507"/>
      <c r="Z44" s="767"/>
      <c r="AA44" s="515" t="s">
        <v>18</v>
      </c>
      <c r="AB44" s="516">
        <f t="shared" si="12"/>
        <v>2</v>
      </c>
      <c r="AC44" s="513">
        <f t="shared" si="12"/>
        <v>30</v>
      </c>
      <c r="AD44" s="517">
        <f t="shared" si="12"/>
        <v>0</v>
      </c>
      <c r="AE44" s="513">
        <f t="shared" si="13"/>
        <v>0</v>
      </c>
      <c r="AF44" s="517">
        <f t="shared" si="13"/>
        <v>0</v>
      </c>
      <c r="AG44" s="521">
        <f t="shared" si="14"/>
        <v>2</v>
      </c>
    </row>
    <row r="45" spans="1:33" ht="15.75" customHeight="1">
      <c r="A45" s="524" t="s">
        <v>567</v>
      </c>
      <c r="B45" s="312" t="s">
        <v>59</v>
      </c>
      <c r="C45" s="133" t="s">
        <v>570</v>
      </c>
      <c r="D45" s="65"/>
      <c r="E45" s="258"/>
      <c r="F45" s="10"/>
      <c r="G45" s="126"/>
      <c r="H45" s="272"/>
      <c r="I45" s="11"/>
      <c r="J45" s="512"/>
      <c r="K45" s="507"/>
      <c r="L45" s="768"/>
      <c r="M45" s="507">
        <v>20</v>
      </c>
      <c r="N45" s="767"/>
      <c r="O45" s="539" t="s">
        <v>571</v>
      </c>
      <c r="P45" s="512"/>
      <c r="Q45" s="507"/>
      <c r="R45" s="768"/>
      <c r="S45" s="507"/>
      <c r="T45" s="767"/>
      <c r="U45" s="539"/>
      <c r="V45" s="506"/>
      <c r="W45" s="507"/>
      <c r="X45" s="768"/>
      <c r="Y45" s="507"/>
      <c r="Z45" s="767"/>
      <c r="AA45" s="515"/>
      <c r="AB45" s="516">
        <f>SUM(D45,J45,P45,V45)</f>
        <v>0</v>
      </c>
      <c r="AC45" s="513">
        <f>SUM(E45,K45,Q45,W45)</f>
        <v>0</v>
      </c>
      <c r="AD45" s="517">
        <f>SUM(F45,L45,R45,X45)</f>
        <v>0</v>
      </c>
      <c r="AE45" s="513">
        <f>SUM(A45,G45,M45,S45,Y45)</f>
        <v>20</v>
      </c>
      <c r="AF45" s="517">
        <f>SUM(B45,H45,N45,T45,Z45)</f>
        <v>0</v>
      </c>
      <c r="AG45" s="521">
        <f>SUM(AB45,AD45)</f>
        <v>0</v>
      </c>
    </row>
    <row r="46" spans="1:34" ht="15.75" customHeight="1">
      <c r="A46" s="795" t="s">
        <v>559</v>
      </c>
      <c r="B46" s="775" t="s">
        <v>59</v>
      </c>
      <c r="C46" s="547" t="s">
        <v>558</v>
      </c>
      <c r="D46" s="506"/>
      <c r="E46" s="507"/>
      <c r="F46" s="519"/>
      <c r="G46" s="513"/>
      <c r="H46" s="767"/>
      <c r="I46" s="539"/>
      <c r="J46" s="512"/>
      <c r="K46" s="507"/>
      <c r="L46" s="768"/>
      <c r="M46" s="507"/>
      <c r="N46" s="767"/>
      <c r="O46" s="539"/>
      <c r="P46" s="512"/>
      <c r="Q46" s="507"/>
      <c r="R46" s="768"/>
      <c r="S46" s="507">
        <v>20</v>
      </c>
      <c r="T46" s="767"/>
      <c r="U46" s="539" t="s">
        <v>571</v>
      </c>
      <c r="V46" s="506"/>
      <c r="W46" s="507"/>
      <c r="X46" s="768"/>
      <c r="Y46" s="507"/>
      <c r="Z46" s="767"/>
      <c r="AA46" s="515"/>
      <c r="AB46" s="516">
        <f t="shared" si="12"/>
        <v>0</v>
      </c>
      <c r="AC46" s="513">
        <f t="shared" si="12"/>
        <v>0</v>
      </c>
      <c r="AD46" s="517">
        <f t="shared" si="12"/>
        <v>0</v>
      </c>
      <c r="AE46" s="513">
        <f t="shared" si="13"/>
        <v>20</v>
      </c>
      <c r="AF46" s="517">
        <f t="shared" si="13"/>
        <v>0</v>
      </c>
      <c r="AG46" s="521">
        <f t="shared" si="14"/>
        <v>0</v>
      </c>
      <c r="AH46" s="740"/>
    </row>
    <row r="47" spans="1:34" ht="15.75" customHeight="1">
      <c r="A47" s="524" t="s">
        <v>568</v>
      </c>
      <c r="B47" s="312" t="s">
        <v>59</v>
      </c>
      <c r="C47" s="133" t="s">
        <v>569</v>
      </c>
      <c r="D47" s="558"/>
      <c r="E47" s="559"/>
      <c r="F47" s="596"/>
      <c r="G47" s="541"/>
      <c r="H47" s="791"/>
      <c r="I47" s="544"/>
      <c r="J47" s="540"/>
      <c r="K47" s="559"/>
      <c r="L47" s="819"/>
      <c r="M47" s="559"/>
      <c r="N47" s="791"/>
      <c r="O47" s="544"/>
      <c r="P47" s="540"/>
      <c r="Q47" s="559"/>
      <c r="R47" s="819"/>
      <c r="S47" s="559"/>
      <c r="T47" s="791"/>
      <c r="U47" s="544"/>
      <c r="V47" s="558"/>
      <c r="W47" s="559"/>
      <c r="X47" s="819"/>
      <c r="Y47" s="559">
        <v>20</v>
      </c>
      <c r="Z47" s="791"/>
      <c r="AA47" s="543" t="s">
        <v>572</v>
      </c>
      <c r="AB47" s="516">
        <f>SUM(D47,J47,P47,V47)</f>
        <v>0</v>
      </c>
      <c r="AC47" s="513">
        <f>SUM(E47,K47,Q47,W47)</f>
        <v>0</v>
      </c>
      <c r="AD47" s="517">
        <f>SUM(F47,L47,R47,X47)</f>
        <v>0</v>
      </c>
      <c r="AE47" s="513">
        <f>SUM(A47,G47,M47,S47,Y47)</f>
        <v>20</v>
      </c>
      <c r="AF47" s="517">
        <f>SUM(B47,H47,N47,T47,Z47)</f>
        <v>0</v>
      </c>
      <c r="AG47" s="521">
        <f>SUM(AB47,AD47)</f>
        <v>0</v>
      </c>
      <c r="AH47" s="740"/>
    </row>
    <row r="48" spans="1:33" ht="15.75" customHeight="1" thickBot="1">
      <c r="A48" s="525" t="s">
        <v>112</v>
      </c>
      <c r="B48" s="313" t="s">
        <v>23</v>
      </c>
      <c r="C48" s="274" t="s">
        <v>398</v>
      </c>
      <c r="D48" s="264"/>
      <c r="E48" s="265"/>
      <c r="F48" s="14"/>
      <c r="G48" s="157"/>
      <c r="H48" s="275"/>
      <c r="I48" s="15"/>
      <c r="J48" s="540"/>
      <c r="K48" s="541"/>
      <c r="L48" s="792"/>
      <c r="M48" s="541"/>
      <c r="N48" s="791"/>
      <c r="O48" s="544"/>
      <c r="P48" s="540"/>
      <c r="Q48" s="541"/>
      <c r="R48" s="792"/>
      <c r="S48" s="541"/>
      <c r="T48" s="791"/>
      <c r="U48" s="544"/>
      <c r="V48" s="540"/>
      <c r="W48" s="541"/>
      <c r="X48" s="792"/>
      <c r="Y48" s="541"/>
      <c r="Z48" s="791"/>
      <c r="AA48" s="543" t="s">
        <v>58</v>
      </c>
      <c r="AB48" s="516">
        <f t="shared" si="12"/>
        <v>0</v>
      </c>
      <c r="AC48" s="513">
        <f t="shared" si="12"/>
        <v>0</v>
      </c>
      <c r="AD48" s="517">
        <f t="shared" si="12"/>
        <v>0</v>
      </c>
      <c r="AE48" s="513">
        <f t="shared" si="13"/>
        <v>0</v>
      </c>
      <c r="AF48" s="517">
        <f t="shared" si="13"/>
        <v>0</v>
      </c>
      <c r="AG48" s="521">
        <f t="shared" si="14"/>
        <v>0</v>
      </c>
    </row>
    <row r="49" spans="1:33" ht="15.75" customHeight="1" thickBot="1">
      <c r="A49" s="319"/>
      <c r="B49" s="320"/>
      <c r="C49" s="278" t="s">
        <v>56</v>
      </c>
      <c r="D49" s="21">
        <f>SUM(D38:D48)</f>
        <v>0</v>
      </c>
      <c r="E49" s="22">
        <f>SUM(E48,E35)</f>
        <v>0</v>
      </c>
      <c r="F49" s="21">
        <f>SUM(F38:F48)</f>
        <v>0</v>
      </c>
      <c r="G49" s="22">
        <f>SUM(G48,G35)</f>
        <v>0</v>
      </c>
      <c r="H49" s="149" t="s">
        <v>26</v>
      </c>
      <c r="I49" s="150">
        <f>SUM(D49,F49)</f>
        <v>0</v>
      </c>
      <c r="J49" s="151">
        <f>SUM(J38:J48)</f>
        <v>3</v>
      </c>
      <c r="K49" s="152">
        <f>SUM(K38:K48)</f>
        <v>45</v>
      </c>
      <c r="L49" s="152">
        <f>SUM(L38:L48)</f>
        <v>0</v>
      </c>
      <c r="M49" s="152">
        <f>SUM(M38:M48)</f>
        <v>60</v>
      </c>
      <c r="N49" s="149" t="s">
        <v>26</v>
      </c>
      <c r="O49" s="150">
        <f>SUM(J49,L49)</f>
        <v>3</v>
      </c>
      <c r="P49" s="153">
        <f>SUM(P38:P48)</f>
        <v>3</v>
      </c>
      <c r="Q49" s="152">
        <f>SUM(Q38:Q48)</f>
        <v>45</v>
      </c>
      <c r="R49" s="152">
        <f>SUM(R38:R48)</f>
        <v>0</v>
      </c>
      <c r="S49" s="152">
        <f>SUM(S38:S48)</f>
        <v>40</v>
      </c>
      <c r="T49" s="149" t="s">
        <v>26</v>
      </c>
      <c r="U49" s="150">
        <f>SUM(P49,R49)</f>
        <v>3</v>
      </c>
      <c r="V49" s="151">
        <f>SUM(V38:V48)</f>
        <v>2</v>
      </c>
      <c r="W49" s="152">
        <f>SUM(W38:W48)</f>
        <v>30</v>
      </c>
      <c r="X49" s="152">
        <f>SUM(X38:X48)</f>
        <v>0</v>
      </c>
      <c r="Y49" s="152">
        <f>SUM(Y38:Y48)</f>
        <v>40</v>
      </c>
      <c r="Z49" s="149" t="s">
        <v>26</v>
      </c>
      <c r="AA49" s="150">
        <f>SUM(V49,X49)</f>
        <v>2</v>
      </c>
      <c r="AB49" s="153">
        <f>SUM(AB38:AB48)</f>
        <v>8</v>
      </c>
      <c r="AC49" s="152">
        <f>SUM(AC38:AC48)</f>
        <v>120</v>
      </c>
      <c r="AD49" s="152">
        <f>SUM(AD38:AD48)</f>
        <v>0</v>
      </c>
      <c r="AE49" s="152">
        <f>SUM(AE38:AE48)</f>
        <v>140</v>
      </c>
      <c r="AF49" s="149" t="s">
        <v>26</v>
      </c>
      <c r="AG49" s="599">
        <f>SUM(AB49,AD49)</f>
        <v>8</v>
      </c>
    </row>
    <row r="50" spans="1:35" ht="15.75" customHeight="1" thickBot="1">
      <c r="A50" s="325"/>
      <c r="B50" s="321"/>
      <c r="C50" s="332" t="s">
        <v>71</v>
      </c>
      <c r="D50" s="22">
        <f>SUM(D49,D36)</f>
        <v>0</v>
      </c>
      <c r="E50" s="22">
        <f>SUM(E49,E36)</f>
        <v>0</v>
      </c>
      <c r="F50" s="22">
        <f>SUM(F49,F36)</f>
        <v>0</v>
      </c>
      <c r="G50" s="31">
        <f>SUM(G49,G36)</f>
        <v>0</v>
      </c>
      <c r="H50" s="31">
        <f aca="true" t="shared" si="15" ref="H50:AA50">SUM(H49,H36)</f>
        <v>0</v>
      </c>
      <c r="I50" s="31">
        <f t="shared" si="15"/>
        <v>0</v>
      </c>
      <c r="J50" s="31">
        <f t="shared" si="15"/>
        <v>13</v>
      </c>
      <c r="K50" s="31">
        <f t="shared" si="15"/>
        <v>195</v>
      </c>
      <c r="L50" s="31">
        <f t="shared" si="15"/>
        <v>10</v>
      </c>
      <c r="M50" s="31">
        <f t="shared" si="15"/>
        <v>210</v>
      </c>
      <c r="N50" s="291">
        <f t="shared" si="15"/>
        <v>30</v>
      </c>
      <c r="O50" s="31">
        <f t="shared" si="15"/>
        <v>23</v>
      </c>
      <c r="P50" s="31">
        <f t="shared" si="15"/>
        <v>14</v>
      </c>
      <c r="Q50" s="31">
        <f t="shared" si="15"/>
        <v>210</v>
      </c>
      <c r="R50" s="291">
        <f t="shared" si="15"/>
        <v>12</v>
      </c>
      <c r="S50" s="31">
        <f t="shared" si="15"/>
        <v>220</v>
      </c>
      <c r="T50" s="291">
        <f t="shared" si="15"/>
        <v>30</v>
      </c>
      <c r="U50" s="31">
        <f t="shared" si="15"/>
        <v>26</v>
      </c>
      <c r="V50" s="31">
        <f t="shared" si="15"/>
        <v>13</v>
      </c>
      <c r="W50" s="31">
        <f t="shared" si="15"/>
        <v>195</v>
      </c>
      <c r="X50" s="291">
        <f t="shared" si="15"/>
        <v>10</v>
      </c>
      <c r="Y50" s="31">
        <f t="shared" si="15"/>
        <v>190</v>
      </c>
      <c r="Z50" s="291">
        <f t="shared" si="15"/>
        <v>30</v>
      </c>
      <c r="AA50" s="31">
        <f t="shared" si="15"/>
        <v>23</v>
      </c>
      <c r="AB50" s="31">
        <f>SUM(AB36,AB10,)</f>
        <v>32</v>
      </c>
      <c r="AC50" s="31">
        <f>SUM(AC49,AC36)</f>
        <v>600</v>
      </c>
      <c r="AD50" s="31">
        <f>SUM(AD49,AD36)</f>
        <v>32</v>
      </c>
      <c r="AE50" s="31">
        <f>SUM(AE49,AE36)</f>
        <v>620</v>
      </c>
      <c r="AF50" s="31">
        <f>SUM(AF49,AF36)</f>
        <v>90</v>
      </c>
      <c r="AG50" s="327">
        <f>SUM(AG49,AG36)</f>
        <v>72</v>
      </c>
      <c r="AH50" s="597"/>
      <c r="AI50" s="32"/>
    </row>
    <row r="51" spans="1:33" ht="15.75" customHeight="1">
      <c r="A51" s="299" t="s">
        <v>57</v>
      </c>
      <c r="B51" s="308"/>
      <c r="C51" s="67" t="s">
        <v>29</v>
      </c>
      <c r="D51" s="1047"/>
      <c r="E51" s="1048"/>
      <c r="F51" s="1048"/>
      <c r="G51" s="1048"/>
      <c r="H51" s="1048"/>
      <c r="I51" s="1048"/>
      <c r="J51" s="1048"/>
      <c r="K51" s="1048"/>
      <c r="L51" s="1048"/>
      <c r="M51" s="1048"/>
      <c r="N51" s="1048"/>
      <c r="O51" s="1048"/>
      <c r="P51" s="1048"/>
      <c r="Q51" s="1048"/>
      <c r="R51" s="1048"/>
      <c r="S51" s="1048"/>
      <c r="T51" s="1048"/>
      <c r="U51" s="1048"/>
      <c r="V51" s="1048"/>
      <c r="W51" s="1048"/>
      <c r="X51" s="1048"/>
      <c r="Y51" s="1048"/>
      <c r="Z51" s="1048"/>
      <c r="AA51" s="1048"/>
      <c r="AB51" s="1048"/>
      <c r="AC51" s="1048"/>
      <c r="AD51" s="1048"/>
      <c r="AE51" s="1048"/>
      <c r="AF51" s="1048"/>
      <c r="AG51" s="1040"/>
    </row>
    <row r="52" spans="1:34" s="32" customFormat="1" ht="15.75" customHeight="1">
      <c r="A52" s="551" t="s">
        <v>528</v>
      </c>
      <c r="B52" s="301" t="s">
        <v>22</v>
      </c>
      <c r="C52" s="656" t="s">
        <v>233</v>
      </c>
      <c r="D52" s="640">
        <v>1</v>
      </c>
      <c r="E52" s="641">
        <v>15</v>
      </c>
      <c r="F52" s="642">
        <v>1</v>
      </c>
      <c r="G52" s="641">
        <v>15</v>
      </c>
      <c r="H52" s="514">
        <v>3</v>
      </c>
      <c r="I52" s="520" t="s">
        <v>18</v>
      </c>
      <c r="J52" s="640">
        <v>1</v>
      </c>
      <c r="K52" s="641">
        <v>15</v>
      </c>
      <c r="L52" s="642">
        <v>1</v>
      </c>
      <c r="M52" s="641">
        <v>15</v>
      </c>
      <c r="N52" s="514">
        <v>3</v>
      </c>
      <c r="O52" s="520" t="s">
        <v>18</v>
      </c>
      <c r="P52" s="640">
        <v>1</v>
      </c>
      <c r="Q52" s="641">
        <v>15</v>
      </c>
      <c r="R52" s="642">
        <v>1</v>
      </c>
      <c r="S52" s="641">
        <v>15</v>
      </c>
      <c r="T52" s="514">
        <v>3</v>
      </c>
      <c r="U52" s="520" t="s">
        <v>18</v>
      </c>
      <c r="V52" s="640">
        <v>1</v>
      </c>
      <c r="W52" s="641">
        <v>15</v>
      </c>
      <c r="X52" s="642">
        <v>1</v>
      </c>
      <c r="Y52" s="641">
        <v>15</v>
      </c>
      <c r="Z52" s="514">
        <v>3</v>
      </c>
      <c r="AA52" s="520" t="s">
        <v>18</v>
      </c>
      <c r="AB52" s="156">
        <f aca="true" t="shared" si="16" ref="AB52:AD53">SUM(D52,J52,P52,V52)</f>
        <v>4</v>
      </c>
      <c r="AC52" s="126">
        <f t="shared" si="16"/>
        <v>60</v>
      </c>
      <c r="AD52" s="126">
        <f t="shared" si="16"/>
        <v>4</v>
      </c>
      <c r="AE52" s="126">
        <f aca="true" t="shared" si="17" ref="AE52:AF54">SUM(A52,G52,M52,S52,Y52)</f>
        <v>60</v>
      </c>
      <c r="AF52" s="126">
        <f t="shared" si="17"/>
        <v>12</v>
      </c>
      <c r="AG52" s="334">
        <f>SUM(AB52,AD52)</f>
        <v>8</v>
      </c>
      <c r="AH52" s="130"/>
    </row>
    <row r="53" spans="1:34" s="32" customFormat="1" ht="15.75" customHeight="1">
      <c r="A53" s="551" t="s">
        <v>529</v>
      </c>
      <c r="B53" s="301" t="s">
        <v>22</v>
      </c>
      <c r="C53" s="656" t="s">
        <v>234</v>
      </c>
      <c r="D53" s="640">
        <v>1</v>
      </c>
      <c r="E53" s="641">
        <v>15</v>
      </c>
      <c r="F53" s="642">
        <v>1</v>
      </c>
      <c r="G53" s="641">
        <v>15</v>
      </c>
      <c r="H53" s="514">
        <v>3</v>
      </c>
      <c r="I53" s="520" t="s">
        <v>18</v>
      </c>
      <c r="J53" s="640">
        <v>1</v>
      </c>
      <c r="K53" s="641">
        <v>15</v>
      </c>
      <c r="L53" s="642">
        <v>1</v>
      </c>
      <c r="M53" s="641">
        <v>15</v>
      </c>
      <c r="N53" s="514">
        <v>3</v>
      </c>
      <c r="O53" s="520" t="s">
        <v>18</v>
      </c>
      <c r="P53" s="640">
        <v>1</v>
      </c>
      <c r="Q53" s="641">
        <v>15</v>
      </c>
      <c r="R53" s="642">
        <v>1</v>
      </c>
      <c r="S53" s="641">
        <v>15</v>
      </c>
      <c r="T53" s="514">
        <v>3</v>
      </c>
      <c r="U53" s="520" t="s">
        <v>18</v>
      </c>
      <c r="V53" s="640">
        <v>1</v>
      </c>
      <c r="W53" s="641">
        <v>15</v>
      </c>
      <c r="X53" s="642">
        <v>1</v>
      </c>
      <c r="Y53" s="641">
        <v>15</v>
      </c>
      <c r="Z53" s="514">
        <v>3</v>
      </c>
      <c r="AA53" s="520" t="s">
        <v>18</v>
      </c>
      <c r="AB53" s="156">
        <f t="shared" si="16"/>
        <v>4</v>
      </c>
      <c r="AC53" s="126">
        <f t="shared" si="16"/>
        <v>60</v>
      </c>
      <c r="AD53" s="126">
        <f t="shared" si="16"/>
        <v>4</v>
      </c>
      <c r="AE53" s="126">
        <f t="shared" si="17"/>
        <v>60</v>
      </c>
      <c r="AF53" s="126">
        <f t="shared" si="17"/>
        <v>12</v>
      </c>
      <c r="AG53" s="334">
        <f>SUM(AB53,AD53)</f>
        <v>8</v>
      </c>
      <c r="AH53" s="130"/>
    </row>
    <row r="54" spans="1:33" s="32" customFormat="1" ht="15.75" customHeight="1">
      <c r="A54" s="553" t="s">
        <v>452</v>
      </c>
      <c r="B54" s="301" t="s">
        <v>22</v>
      </c>
      <c r="C54" s="675" t="s">
        <v>130</v>
      </c>
      <c r="D54" s="128">
        <v>2</v>
      </c>
      <c r="E54" s="126">
        <v>30</v>
      </c>
      <c r="F54" s="68"/>
      <c r="G54" s="126"/>
      <c r="H54" s="68">
        <v>3</v>
      </c>
      <c r="I54" s="515" t="s">
        <v>21</v>
      </c>
      <c r="J54" s="128">
        <v>2</v>
      </c>
      <c r="K54" s="126">
        <v>30</v>
      </c>
      <c r="L54" s="68"/>
      <c r="M54" s="126"/>
      <c r="N54" s="68">
        <v>3</v>
      </c>
      <c r="O54" s="515" t="s">
        <v>21</v>
      </c>
      <c r="P54" s="128">
        <v>2</v>
      </c>
      <c r="Q54" s="126">
        <v>30</v>
      </c>
      <c r="R54" s="68"/>
      <c r="S54" s="126"/>
      <c r="T54" s="68">
        <v>3</v>
      </c>
      <c r="U54" s="515" t="s">
        <v>21</v>
      </c>
      <c r="V54" s="128">
        <v>2</v>
      </c>
      <c r="W54" s="126">
        <v>30</v>
      </c>
      <c r="X54" s="68"/>
      <c r="Y54" s="126"/>
      <c r="Z54" s="68">
        <v>3</v>
      </c>
      <c r="AA54" s="515" t="s">
        <v>21</v>
      </c>
      <c r="AB54" s="156">
        <f>SUM(D54,J54,P54,V54)</f>
        <v>8</v>
      </c>
      <c r="AC54" s="126">
        <f>SUM(E54,K54,Q54,W54)</f>
        <v>120</v>
      </c>
      <c r="AD54" s="254">
        <f>SUM(F54,L54,R54,X54)</f>
        <v>0</v>
      </c>
      <c r="AE54" s="126">
        <f t="shared" si="17"/>
        <v>0</v>
      </c>
      <c r="AF54" s="254">
        <f t="shared" si="17"/>
        <v>12</v>
      </c>
      <c r="AG54" s="127">
        <f>SUM(AB54,AD54)</f>
        <v>8</v>
      </c>
    </row>
    <row r="55" spans="1:33" s="32" customFormat="1" ht="15.75" customHeight="1">
      <c r="A55" s="758"/>
      <c r="B55" s="312"/>
      <c r="C55" s="61" t="s">
        <v>422</v>
      </c>
      <c r="D55" s="1193"/>
      <c r="E55" s="1194"/>
      <c r="F55" s="1194"/>
      <c r="G55" s="1194"/>
      <c r="H55" s="1194"/>
      <c r="I55" s="1194"/>
      <c r="J55" s="1194"/>
      <c r="K55" s="1194"/>
      <c r="L55" s="1194"/>
      <c r="M55" s="1194"/>
      <c r="N55" s="1194"/>
      <c r="O55" s="1194"/>
      <c r="P55" s="1194"/>
      <c r="Q55" s="1194"/>
      <c r="R55" s="1194"/>
      <c r="S55" s="1194"/>
      <c r="T55" s="1194"/>
      <c r="U55" s="1194"/>
      <c r="V55" s="1194"/>
      <c r="W55" s="1194"/>
      <c r="X55" s="1194"/>
      <c r="Y55" s="1194"/>
      <c r="Z55" s="1194"/>
      <c r="AA55" s="1194"/>
      <c r="AB55" s="1194"/>
      <c r="AC55" s="1194"/>
      <c r="AD55" s="1194"/>
      <c r="AE55" s="1194"/>
      <c r="AF55" s="1194"/>
      <c r="AG55" s="1195"/>
    </row>
    <row r="56" spans="1:33" s="32" customFormat="1" ht="15.75" customHeight="1">
      <c r="A56" s="758" t="s">
        <v>252</v>
      </c>
      <c r="B56" s="711" t="s">
        <v>17</v>
      </c>
      <c r="C56" s="761" t="s">
        <v>133</v>
      </c>
      <c r="D56" s="713"/>
      <c r="E56" s="714"/>
      <c r="F56" s="715"/>
      <c r="G56" s="716"/>
      <c r="H56" s="717"/>
      <c r="I56" s="714"/>
      <c r="J56" s="713"/>
      <c r="K56" s="714"/>
      <c r="L56" s="718"/>
      <c r="M56" s="714"/>
      <c r="N56" s="718"/>
      <c r="O56" s="718"/>
      <c r="P56" s="713"/>
      <c r="Q56" s="714"/>
      <c r="R56" s="718"/>
      <c r="S56" s="714"/>
      <c r="T56" s="718"/>
      <c r="U56" s="718"/>
      <c r="V56" s="719"/>
      <c r="W56" s="720"/>
      <c r="X56" s="721"/>
      <c r="Y56" s="720"/>
      <c r="Z56" s="720"/>
      <c r="AA56" s="722" t="s">
        <v>415</v>
      </c>
      <c r="AB56" s="516"/>
      <c r="AC56" s="541"/>
      <c r="AD56" s="680"/>
      <c r="AE56" s="541"/>
      <c r="AF56" s="680"/>
      <c r="AG56" s="681"/>
    </row>
    <row r="57" spans="1:33" s="32" customFormat="1" ht="15.75" customHeight="1">
      <c r="A57" s="764" t="s">
        <v>441</v>
      </c>
      <c r="B57" s="723" t="s">
        <v>17</v>
      </c>
      <c r="C57" s="761" t="s">
        <v>134</v>
      </c>
      <c r="D57" s="713"/>
      <c r="E57" s="714"/>
      <c r="F57" s="715"/>
      <c r="G57" s="716"/>
      <c r="H57" s="717"/>
      <c r="I57" s="714"/>
      <c r="J57" s="713"/>
      <c r="K57" s="714"/>
      <c r="L57" s="718"/>
      <c r="M57" s="714"/>
      <c r="N57" s="718"/>
      <c r="O57" s="718"/>
      <c r="P57" s="713"/>
      <c r="Q57" s="714"/>
      <c r="R57" s="718"/>
      <c r="S57" s="714"/>
      <c r="T57" s="718"/>
      <c r="U57" s="718"/>
      <c r="V57" s="719"/>
      <c r="W57" s="720"/>
      <c r="X57" s="721"/>
      <c r="Y57" s="720"/>
      <c r="Z57" s="720"/>
      <c r="AA57" s="724" t="s">
        <v>415</v>
      </c>
      <c r="AB57" s="516"/>
      <c r="AC57" s="541"/>
      <c r="AD57" s="680"/>
      <c r="AE57" s="541"/>
      <c r="AF57" s="680"/>
      <c r="AG57" s="681"/>
    </row>
    <row r="58" spans="1:33" s="32" customFormat="1" ht="15.75" customHeight="1">
      <c r="A58" s="765" t="s">
        <v>291</v>
      </c>
      <c r="B58" s="723" t="s">
        <v>17</v>
      </c>
      <c r="C58" s="762" t="s">
        <v>165</v>
      </c>
      <c r="D58" s="713"/>
      <c r="E58" s="714"/>
      <c r="F58" s="715"/>
      <c r="G58" s="716"/>
      <c r="H58" s="717"/>
      <c r="I58" s="714"/>
      <c r="J58" s="713"/>
      <c r="K58" s="714"/>
      <c r="L58" s="718"/>
      <c r="M58" s="714"/>
      <c r="N58" s="718"/>
      <c r="O58" s="718"/>
      <c r="P58" s="713"/>
      <c r="Q58" s="714"/>
      <c r="R58" s="718"/>
      <c r="S58" s="714"/>
      <c r="T58" s="718"/>
      <c r="U58" s="718"/>
      <c r="V58" s="719"/>
      <c r="W58" s="720"/>
      <c r="X58" s="721"/>
      <c r="Y58" s="720"/>
      <c r="Z58" s="720"/>
      <c r="AA58" s="724" t="s">
        <v>415</v>
      </c>
      <c r="AB58" s="516"/>
      <c r="AC58" s="541"/>
      <c r="AD58" s="680"/>
      <c r="AE58" s="541"/>
      <c r="AF58" s="680"/>
      <c r="AG58" s="681"/>
    </row>
    <row r="59" spans="1:33" s="32" customFormat="1" ht="15.75" customHeight="1">
      <c r="A59" s="766" t="s">
        <v>432</v>
      </c>
      <c r="B59" s="711" t="s">
        <v>17</v>
      </c>
      <c r="C59" s="763" t="s">
        <v>429</v>
      </c>
      <c r="D59" s="713"/>
      <c r="E59" s="714"/>
      <c r="F59" s="715"/>
      <c r="G59" s="716"/>
      <c r="H59" s="717"/>
      <c r="I59" s="714"/>
      <c r="J59" s="713"/>
      <c r="K59" s="714"/>
      <c r="L59" s="718"/>
      <c r="M59" s="714"/>
      <c r="N59" s="718"/>
      <c r="O59" s="718"/>
      <c r="P59" s="713"/>
      <c r="Q59" s="714"/>
      <c r="R59" s="718"/>
      <c r="S59" s="714"/>
      <c r="T59" s="718"/>
      <c r="U59" s="718"/>
      <c r="V59" s="719"/>
      <c r="W59" s="720"/>
      <c r="X59" s="721"/>
      <c r="Y59" s="720"/>
      <c r="Z59" s="720"/>
      <c r="AA59" s="724" t="s">
        <v>415</v>
      </c>
      <c r="AB59" s="516"/>
      <c r="AC59" s="541"/>
      <c r="AD59" s="680"/>
      <c r="AE59" s="541"/>
      <c r="AF59" s="680"/>
      <c r="AG59" s="681"/>
    </row>
    <row r="60" spans="1:33" s="32" customFormat="1" ht="15.75" customHeight="1">
      <c r="A60" s="765" t="s">
        <v>284</v>
      </c>
      <c r="B60" s="723" t="s">
        <v>17</v>
      </c>
      <c r="C60" s="762" t="s">
        <v>379</v>
      </c>
      <c r="D60" s="713"/>
      <c r="E60" s="714"/>
      <c r="F60" s="715"/>
      <c r="G60" s="716"/>
      <c r="H60" s="717"/>
      <c r="I60" s="714"/>
      <c r="J60" s="713"/>
      <c r="K60" s="714"/>
      <c r="L60" s="718"/>
      <c r="M60" s="714"/>
      <c r="N60" s="718"/>
      <c r="O60" s="718"/>
      <c r="P60" s="713"/>
      <c r="Q60" s="714"/>
      <c r="R60" s="718"/>
      <c r="S60" s="714"/>
      <c r="T60" s="718"/>
      <c r="U60" s="718"/>
      <c r="V60" s="719"/>
      <c r="W60" s="720"/>
      <c r="X60" s="721"/>
      <c r="Y60" s="720"/>
      <c r="Z60" s="720"/>
      <c r="AA60" s="724" t="s">
        <v>415</v>
      </c>
      <c r="AB60" s="516"/>
      <c r="AC60" s="541"/>
      <c r="AD60" s="680"/>
      <c r="AE60" s="541"/>
      <c r="AF60" s="680"/>
      <c r="AG60" s="681"/>
    </row>
    <row r="61" spans="1:33" s="32" customFormat="1" ht="15.75" customHeight="1">
      <c r="A61" s="766" t="s">
        <v>434</v>
      </c>
      <c r="B61" s="723" t="s">
        <v>17</v>
      </c>
      <c r="C61" s="763" t="s">
        <v>430</v>
      </c>
      <c r="D61" s="713"/>
      <c r="E61" s="714"/>
      <c r="F61" s="715"/>
      <c r="G61" s="716"/>
      <c r="H61" s="717"/>
      <c r="I61" s="714"/>
      <c r="J61" s="713"/>
      <c r="K61" s="714"/>
      <c r="L61" s="718"/>
      <c r="M61" s="714"/>
      <c r="N61" s="718"/>
      <c r="O61" s="718"/>
      <c r="P61" s="713"/>
      <c r="Q61" s="714"/>
      <c r="R61" s="718"/>
      <c r="S61" s="714"/>
      <c r="T61" s="718"/>
      <c r="U61" s="718"/>
      <c r="V61" s="719"/>
      <c r="W61" s="720"/>
      <c r="X61" s="721"/>
      <c r="Y61" s="720"/>
      <c r="Z61" s="720"/>
      <c r="AA61" s="726" t="s">
        <v>415</v>
      </c>
      <c r="AB61" s="516"/>
      <c r="AC61" s="541"/>
      <c r="AD61" s="680"/>
      <c r="AE61" s="541"/>
      <c r="AF61" s="680"/>
      <c r="AG61" s="681"/>
    </row>
    <row r="62" spans="1:33" s="32" customFormat="1" ht="15.75" customHeight="1">
      <c r="A62" s="766" t="s">
        <v>433</v>
      </c>
      <c r="B62" s="711" t="s">
        <v>17</v>
      </c>
      <c r="C62" s="763" t="s">
        <v>431</v>
      </c>
      <c r="D62" s="713"/>
      <c r="E62" s="714"/>
      <c r="F62" s="715"/>
      <c r="G62" s="716"/>
      <c r="H62" s="717"/>
      <c r="I62" s="714"/>
      <c r="J62" s="713"/>
      <c r="K62" s="714"/>
      <c r="L62" s="718"/>
      <c r="M62" s="714"/>
      <c r="N62" s="718"/>
      <c r="O62" s="718"/>
      <c r="P62" s="713"/>
      <c r="Q62" s="714"/>
      <c r="R62" s="718"/>
      <c r="S62" s="714"/>
      <c r="T62" s="718"/>
      <c r="U62" s="718"/>
      <c r="V62" s="719"/>
      <c r="W62" s="720"/>
      <c r="X62" s="721"/>
      <c r="Y62" s="720"/>
      <c r="Z62" s="720"/>
      <c r="AA62" s="727" t="s">
        <v>415</v>
      </c>
      <c r="AB62" s="683"/>
      <c r="AC62" s="541"/>
      <c r="AD62" s="680"/>
      <c r="AE62" s="541"/>
      <c r="AF62" s="680"/>
      <c r="AG62" s="684"/>
    </row>
    <row r="63" spans="1:33" s="32" customFormat="1" ht="9.75" customHeight="1" thickBot="1">
      <c r="A63" s="947"/>
      <c r="B63" s="1102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2"/>
      <c r="O63" s="1102"/>
      <c r="P63" s="1102"/>
      <c r="Q63" s="1102"/>
      <c r="R63" s="1102"/>
      <c r="S63" s="1102"/>
      <c r="T63" s="1102"/>
      <c r="U63" s="1102"/>
      <c r="V63" s="1102"/>
      <c r="W63" s="1102"/>
      <c r="X63" s="1102"/>
      <c r="Y63" s="1102"/>
      <c r="Z63" s="1102"/>
      <c r="AA63" s="1102"/>
      <c r="AB63" s="1103"/>
      <c r="AC63" s="1103"/>
      <c r="AD63" s="1103"/>
      <c r="AE63" s="1103"/>
      <c r="AF63" s="1103"/>
      <c r="AG63" s="1104"/>
    </row>
    <row r="64" spans="1:34" s="69" customFormat="1" ht="15.75" customHeight="1" thickTop="1">
      <c r="A64" s="551" t="s">
        <v>290</v>
      </c>
      <c r="B64" s="314" t="s">
        <v>218</v>
      </c>
      <c r="C64" s="310" t="s">
        <v>30</v>
      </c>
      <c r="D64" s="9"/>
      <c r="E64" s="10"/>
      <c r="F64" s="10"/>
      <c r="G64" s="10"/>
      <c r="H64" s="24"/>
      <c r="I64" s="112"/>
      <c r="J64" s="65"/>
      <c r="K64" s="10"/>
      <c r="L64" s="10"/>
      <c r="M64" s="10"/>
      <c r="N64" s="24"/>
      <c r="O64" s="25"/>
      <c r="P64" s="309"/>
      <c r="Q64" s="10"/>
      <c r="R64" s="10"/>
      <c r="S64" s="10"/>
      <c r="T64" s="24"/>
      <c r="U64" s="25"/>
      <c r="V64" s="309"/>
      <c r="W64" s="10"/>
      <c r="X64" s="68">
        <v>4</v>
      </c>
      <c r="Y64" s="126">
        <v>60</v>
      </c>
      <c r="Z64" s="68">
        <v>0</v>
      </c>
      <c r="AA64" s="276" t="s">
        <v>59</v>
      </c>
      <c r="AB64" s="1109"/>
      <c r="AC64" s="1110"/>
      <c r="AD64" s="1110"/>
      <c r="AE64" s="1110"/>
      <c r="AF64" s="1110"/>
      <c r="AG64" s="1111"/>
      <c r="AH64" s="104"/>
    </row>
    <row r="65" spans="1:33" s="32" customFormat="1" ht="9.75" customHeight="1" thickBot="1">
      <c r="A65" s="1105"/>
      <c r="B65" s="1106"/>
      <c r="C65" s="1106"/>
      <c r="D65" s="1106"/>
      <c r="E65" s="1106"/>
      <c r="F65" s="1106"/>
      <c r="G65" s="1106"/>
      <c r="H65" s="1106"/>
      <c r="I65" s="1106"/>
      <c r="J65" s="1106"/>
      <c r="K65" s="1106"/>
      <c r="L65" s="1106"/>
      <c r="M65" s="1106"/>
      <c r="N65" s="1106"/>
      <c r="O65" s="1106"/>
      <c r="P65" s="1106"/>
      <c r="Q65" s="1106"/>
      <c r="R65" s="1106"/>
      <c r="S65" s="1106"/>
      <c r="T65" s="1106"/>
      <c r="U65" s="1106"/>
      <c r="V65" s="1106"/>
      <c r="W65" s="1106"/>
      <c r="X65" s="1106"/>
      <c r="Y65" s="1106"/>
      <c r="Z65" s="1106"/>
      <c r="AA65" s="1106"/>
      <c r="AB65" s="1107"/>
      <c r="AC65" s="1107"/>
      <c r="AD65" s="1107"/>
      <c r="AE65" s="1107"/>
      <c r="AF65" s="1107"/>
      <c r="AG65" s="1108"/>
    </row>
    <row r="66" spans="1:33" s="32" customFormat="1" ht="15.75" customHeight="1" thickTop="1">
      <c r="A66" s="962" t="s">
        <v>31</v>
      </c>
      <c r="B66" s="1112"/>
      <c r="C66" s="1112"/>
      <c r="D66" s="1112"/>
      <c r="E66" s="1112"/>
      <c r="F66" s="1112"/>
      <c r="G66" s="1112"/>
      <c r="H66" s="1112"/>
      <c r="I66" s="1112"/>
      <c r="J66" s="1112"/>
      <c r="K66" s="1112"/>
      <c r="L66" s="1112"/>
      <c r="M66" s="1112"/>
      <c r="N66" s="1112"/>
      <c r="O66" s="1112"/>
      <c r="P66" s="1112"/>
      <c r="Q66" s="1112"/>
      <c r="R66" s="1112"/>
      <c r="S66" s="1112"/>
      <c r="T66" s="1112"/>
      <c r="U66" s="1112"/>
      <c r="V66" s="1112"/>
      <c r="W66" s="1112"/>
      <c r="X66" s="1112"/>
      <c r="Y66" s="1112"/>
      <c r="Z66" s="1112"/>
      <c r="AA66" s="1112"/>
      <c r="AB66" s="70"/>
      <c r="AC66" s="70"/>
      <c r="AD66" s="70"/>
      <c r="AE66" s="70"/>
      <c r="AF66" s="70"/>
      <c r="AG66" s="71"/>
    </row>
    <row r="67" spans="1:39" s="32" customFormat="1" ht="15.75" customHeight="1">
      <c r="A67" s="35"/>
      <c r="B67" s="27"/>
      <c r="C67" s="36" t="s">
        <v>32</v>
      </c>
      <c r="D67" s="37"/>
      <c r="E67" s="38"/>
      <c r="F67" s="38"/>
      <c r="G67" s="38"/>
      <c r="H67" s="12"/>
      <c r="I67" s="39">
        <f>IF(COUNTIF(I13:I48,"A")=0,"",COUNTIF(I13:I48,"A"))</f>
      </c>
      <c r="J67" s="38"/>
      <c r="K67" s="38"/>
      <c r="L67" s="38"/>
      <c r="M67" s="38"/>
      <c r="N67" s="12"/>
      <c r="O67" s="39">
        <f>IF(COUNTIF(O13:O48,"A")=0,"",COUNTIF(O13:O48,"A"))</f>
        <v>1</v>
      </c>
      <c r="P67" s="40"/>
      <c r="Q67" s="38"/>
      <c r="R67" s="38"/>
      <c r="S67" s="38"/>
      <c r="T67" s="12"/>
      <c r="U67" s="39">
        <f>IF(COUNTIF(U13:U48,"A")=0,"",COUNTIF(U13:U48,"A"))</f>
        <v>1</v>
      </c>
      <c r="V67" s="38"/>
      <c r="W67" s="38"/>
      <c r="X67" s="38"/>
      <c r="Y67" s="38"/>
      <c r="Z67" s="12"/>
      <c r="AA67" s="37">
        <f>IF(COUNTIF(AA13:AA48,"A")=0,"",COUNTIF(AA13:AA48,"A"))</f>
      </c>
      <c r="AB67" s="117"/>
      <c r="AC67" s="38"/>
      <c r="AD67" s="38"/>
      <c r="AE67" s="38"/>
      <c r="AF67" s="12"/>
      <c r="AG67" s="72">
        <f aca="true" t="shared" si="18" ref="AG67:AG79">IF(SUM(D67:AA67)=0,"",(SUM(D67:AA67)))</f>
        <v>2</v>
      </c>
      <c r="AM67" s="73"/>
    </row>
    <row r="68" spans="1:39" s="32" customFormat="1" ht="15.75" customHeight="1">
      <c r="A68" s="35"/>
      <c r="B68" s="27"/>
      <c r="C68" s="36" t="s">
        <v>33</v>
      </c>
      <c r="D68" s="37"/>
      <c r="E68" s="38"/>
      <c r="F68" s="38"/>
      <c r="G68" s="38"/>
      <c r="H68" s="12"/>
      <c r="I68" s="39">
        <f>IF(COUNTIF(I13:I48,"B")=0,"",COUNTIF(I13:I48,"B"))</f>
      </c>
      <c r="J68" s="38"/>
      <c r="K68" s="38"/>
      <c r="L68" s="38"/>
      <c r="M68" s="38"/>
      <c r="N68" s="12"/>
      <c r="O68" s="39">
        <v>4</v>
      </c>
      <c r="P68" s="40"/>
      <c r="Q68" s="38"/>
      <c r="R68" s="38"/>
      <c r="S68" s="38"/>
      <c r="T68" s="12"/>
      <c r="U68" s="39">
        <f>IF(COUNTIF(U13:U48,"B")=0,"",COUNTIF(U13:U48,"B"))</f>
        <v>2</v>
      </c>
      <c r="V68" s="38"/>
      <c r="W68" s="38"/>
      <c r="X68" s="38"/>
      <c r="Y68" s="38"/>
      <c r="Z68" s="12"/>
      <c r="AA68" s="37">
        <f>IF(COUNTIF(AA13:AA48,"B")=0,"",COUNTIF(AA13:AA48,"B"))</f>
      </c>
      <c r="AB68" s="117"/>
      <c r="AC68" s="38"/>
      <c r="AD68" s="38"/>
      <c r="AE68" s="38"/>
      <c r="AF68" s="12"/>
      <c r="AG68" s="72">
        <f t="shared" si="18"/>
        <v>6</v>
      </c>
      <c r="AM68" s="73"/>
    </row>
    <row r="69" spans="1:39" s="32" customFormat="1" ht="15.75" customHeight="1">
      <c r="A69" s="35"/>
      <c r="B69" s="27"/>
      <c r="C69" s="36" t="s">
        <v>34</v>
      </c>
      <c r="D69" s="37"/>
      <c r="E69" s="38"/>
      <c r="F69" s="38"/>
      <c r="G69" s="38"/>
      <c r="H69" s="12"/>
      <c r="I69" s="39">
        <f>IF(COUNTIF(I13:I48,"F")=0,"",COUNTIF(I13:I48,"F"))</f>
      </c>
      <c r="J69" s="38"/>
      <c r="K69" s="38"/>
      <c r="L69" s="38"/>
      <c r="M69" s="38"/>
      <c r="N69" s="12"/>
      <c r="O69" s="39">
        <f>IF(COUNTIF(O13:O48,"F")=0,"",COUNTIF(O13:O48,"F"))</f>
      </c>
      <c r="P69" s="40"/>
      <c r="Q69" s="38"/>
      <c r="R69" s="38"/>
      <c r="S69" s="38"/>
      <c r="T69" s="12"/>
      <c r="U69" s="39">
        <f>IF(COUNTIF(U13:U48,"F")=0,"",COUNTIF(U13:U48,"F"))</f>
      </c>
      <c r="V69" s="38"/>
      <c r="W69" s="38"/>
      <c r="X69" s="38"/>
      <c r="Y69" s="38"/>
      <c r="Z69" s="12"/>
      <c r="AA69" s="37">
        <f>IF(COUNTIF(AA13:AA48,"F")=0,"",COUNTIF(AA13:AA48,"F"))</f>
        <v>1</v>
      </c>
      <c r="AB69" s="117"/>
      <c r="AC69" s="38"/>
      <c r="AD69" s="38"/>
      <c r="AE69" s="38"/>
      <c r="AF69" s="12"/>
      <c r="AG69" s="72">
        <f t="shared" si="18"/>
        <v>1</v>
      </c>
      <c r="AM69" s="73"/>
    </row>
    <row r="70" spans="1:39" s="32" customFormat="1" ht="15.75" customHeight="1">
      <c r="A70" s="35"/>
      <c r="B70" s="27"/>
      <c r="C70" s="36" t="s">
        <v>35</v>
      </c>
      <c r="D70" s="37"/>
      <c r="E70" s="38"/>
      <c r="F70" s="38"/>
      <c r="G70" s="38"/>
      <c r="H70" s="12"/>
      <c r="I70" s="39">
        <f>IF(COUNTIF(I13:I48,"F(Z)")=0,"",COUNTIF(I13:I48,"F(Z)"))</f>
      </c>
      <c r="J70" s="38"/>
      <c r="K70" s="38"/>
      <c r="L70" s="38"/>
      <c r="M70" s="38"/>
      <c r="N70" s="12"/>
      <c r="O70" s="39">
        <f>IF(COUNTIF(O13:O48,"F(Z)")=0,"",COUNTIF(O13:O48,"F(Z)"))</f>
      </c>
      <c r="P70" s="40"/>
      <c r="Q70" s="38"/>
      <c r="R70" s="38"/>
      <c r="S70" s="38"/>
      <c r="T70" s="12"/>
      <c r="U70" s="39">
        <f>IF(COUNTIF(U13:U48,"F(Z)")=0,"",COUNTIF(U13:U48,"F(Z)"))</f>
      </c>
      <c r="V70" s="38"/>
      <c r="W70" s="38"/>
      <c r="X70" s="38"/>
      <c r="Y70" s="38"/>
      <c r="Z70" s="12"/>
      <c r="AA70" s="37">
        <f>IF(COUNTIF(AA13:AA48,"F(Z)")=0,"",COUNTIF(AA13:AA48,"F(Z)"))</f>
      </c>
      <c r="AB70" s="117"/>
      <c r="AC70" s="38"/>
      <c r="AD70" s="38"/>
      <c r="AE70" s="38"/>
      <c r="AF70" s="12"/>
      <c r="AG70" s="72">
        <f t="shared" si="18"/>
      </c>
      <c r="AM70" s="73"/>
    </row>
    <row r="71" spans="1:39" s="32" customFormat="1" ht="15.75" customHeight="1">
      <c r="A71" s="35"/>
      <c r="B71" s="27"/>
      <c r="C71" s="36" t="s">
        <v>36</v>
      </c>
      <c r="D71" s="37"/>
      <c r="E71" s="38"/>
      <c r="F71" s="38"/>
      <c r="G71" s="38"/>
      <c r="H71" s="12"/>
      <c r="I71" s="39">
        <f>IF(COUNTIF(I13:I48,"G")=0,"",COUNTIF(I13:I48,"G"))</f>
      </c>
      <c r="J71" s="38"/>
      <c r="K71" s="38"/>
      <c r="L71" s="38"/>
      <c r="M71" s="38"/>
      <c r="N71" s="12"/>
      <c r="O71" s="39">
        <f>IF(COUNTIF(O13:O48,"G")=0,"",COUNTIF(O13:O48,"G"))</f>
        <v>4</v>
      </c>
      <c r="P71" s="40"/>
      <c r="Q71" s="38"/>
      <c r="R71" s="38"/>
      <c r="S71" s="38"/>
      <c r="T71" s="12"/>
      <c r="U71" s="39">
        <f>IF(COUNTIF(U13:U48,"G")=0,"",COUNTIF(U13:U48,"G"))</f>
        <v>4</v>
      </c>
      <c r="V71" s="38"/>
      <c r="W71" s="38"/>
      <c r="X71" s="38"/>
      <c r="Y71" s="38"/>
      <c r="Z71" s="12"/>
      <c r="AA71" s="37">
        <f>IF(COUNTIF(AA13:AA48,"G")=0,"",COUNTIF(AA13:AA48,"G"))</f>
        <v>4</v>
      </c>
      <c r="AB71" s="117"/>
      <c r="AC71" s="38"/>
      <c r="AD71" s="38"/>
      <c r="AE71" s="38"/>
      <c r="AF71" s="12"/>
      <c r="AG71" s="72">
        <f t="shared" si="18"/>
        <v>12</v>
      </c>
      <c r="AM71" s="73"/>
    </row>
    <row r="72" spans="1:39" s="32" customFormat="1" ht="15.75" customHeight="1">
      <c r="A72" s="35"/>
      <c r="B72" s="27"/>
      <c r="C72" s="36" t="s">
        <v>37</v>
      </c>
      <c r="D72" s="37"/>
      <c r="E72" s="38"/>
      <c r="F72" s="38"/>
      <c r="G72" s="38"/>
      <c r="H72" s="12"/>
      <c r="I72" s="39">
        <f>IF(COUNTIF(I13:I48,"G(Z)")=0,"",COUNTIF(I13:I48,"G(Z)"))</f>
      </c>
      <c r="J72" s="38"/>
      <c r="K72" s="38"/>
      <c r="L72" s="38"/>
      <c r="M72" s="38"/>
      <c r="N72" s="12"/>
      <c r="O72" s="39">
        <f>IF(COUNTIF(O13:O48,"G(Z)")=0,"",COUNTIF(O13:O48,"G(Z)"))</f>
      </c>
      <c r="P72" s="40"/>
      <c r="Q72" s="38"/>
      <c r="R72" s="38"/>
      <c r="S72" s="38"/>
      <c r="T72" s="12"/>
      <c r="U72" s="39">
        <f>IF(COUNTIF(U13:U48,"G(Z)")=0,"",COUNTIF(U13:U48,"G(Z)"))</f>
      </c>
      <c r="V72" s="38"/>
      <c r="W72" s="38"/>
      <c r="X72" s="38"/>
      <c r="Y72" s="38"/>
      <c r="Z72" s="12"/>
      <c r="AA72" s="37">
        <f>IF(COUNTIF(AA13:AA48,"G(Z)")=0,"",COUNTIF(AA13:AA48,"G(Z)"))</f>
        <v>2</v>
      </c>
      <c r="AB72" s="117"/>
      <c r="AC72" s="38"/>
      <c r="AD72" s="38"/>
      <c r="AE72" s="38"/>
      <c r="AF72" s="12"/>
      <c r="AG72" s="72">
        <f t="shared" si="18"/>
        <v>2</v>
      </c>
      <c r="AM72" s="73"/>
    </row>
    <row r="73" spans="1:39" s="32" customFormat="1" ht="15.75" customHeight="1">
      <c r="A73" s="35"/>
      <c r="B73" s="27"/>
      <c r="C73" s="36" t="s">
        <v>38</v>
      </c>
      <c r="D73" s="37"/>
      <c r="E73" s="38"/>
      <c r="F73" s="38"/>
      <c r="G73" s="38"/>
      <c r="H73" s="12"/>
      <c r="I73" s="39">
        <f>IF(COUNTIF(I13:I48,"V")=0,"",COUNTIF(I13:I48,"V"))</f>
      </c>
      <c r="J73" s="38"/>
      <c r="K73" s="38"/>
      <c r="L73" s="38"/>
      <c r="M73" s="38"/>
      <c r="N73" s="12"/>
      <c r="O73" s="39">
        <f>IF(COUNTIF(O13:O48,"V")=0,"",COUNTIF(O13:O48,"V"))</f>
      </c>
      <c r="P73" s="40"/>
      <c r="Q73" s="38"/>
      <c r="R73" s="38"/>
      <c r="S73" s="38"/>
      <c r="T73" s="12"/>
      <c r="U73" s="39">
        <v>2</v>
      </c>
      <c r="V73" s="38"/>
      <c r="W73" s="38"/>
      <c r="X73" s="38"/>
      <c r="Y73" s="38"/>
      <c r="Z73" s="12"/>
      <c r="AA73" s="37">
        <f>IF(COUNTIF(AA13:AA48,"V")=0,"",COUNTIF(AA13:AA48,"V"))</f>
      </c>
      <c r="AB73" s="117"/>
      <c r="AC73" s="38"/>
      <c r="AD73" s="38"/>
      <c r="AE73" s="38"/>
      <c r="AF73" s="12"/>
      <c r="AG73" s="72">
        <f t="shared" si="18"/>
        <v>2</v>
      </c>
      <c r="AM73" s="73"/>
    </row>
    <row r="74" spans="1:39" s="32" customFormat="1" ht="15.75" customHeight="1">
      <c r="A74" s="35"/>
      <c r="B74" s="27"/>
      <c r="C74" s="36" t="s">
        <v>39</v>
      </c>
      <c r="D74" s="37"/>
      <c r="E74" s="38"/>
      <c r="F74" s="38"/>
      <c r="G74" s="38"/>
      <c r="H74" s="12"/>
      <c r="I74" s="39">
        <f>IF(COUNTIF(I13:I48,"V(Z)")=0,"",COUNTIF(I13:I48,"V(Z)"))</f>
      </c>
      <c r="J74" s="38"/>
      <c r="K74" s="38"/>
      <c r="L74" s="38"/>
      <c r="M74" s="38"/>
      <c r="N74" s="12"/>
      <c r="O74" s="39">
        <f>IF(COUNTIF(O13:O48,"V(Z)")=0,"",COUNTIF(O13:O48,"V(Z)"))</f>
      </c>
      <c r="P74" s="40"/>
      <c r="Q74" s="38"/>
      <c r="R74" s="38"/>
      <c r="S74" s="38"/>
      <c r="T74" s="12"/>
      <c r="U74" s="39">
        <f>IF(COUNTIF(U13:U48,"V(Z)")=0,"",COUNTIF(U13:U48,"V(Z)"))</f>
      </c>
      <c r="V74" s="38"/>
      <c r="W74" s="38"/>
      <c r="X74" s="38"/>
      <c r="Y74" s="38"/>
      <c r="Z74" s="12"/>
      <c r="AA74" s="37">
        <f>IF(COUNTIF(AA13:AA48,"V(Z)")=0,"",COUNTIF(AA13:AA48,"V(Z)"))</f>
      </c>
      <c r="AB74" s="117"/>
      <c r="AC74" s="38"/>
      <c r="AD74" s="38"/>
      <c r="AE74" s="38"/>
      <c r="AF74" s="12"/>
      <c r="AG74" s="72">
        <f t="shared" si="18"/>
      </c>
      <c r="AM74" s="73"/>
    </row>
    <row r="75" spans="1:39" s="32" customFormat="1" ht="15.75" customHeight="1">
      <c r="A75" s="35"/>
      <c r="B75" s="27"/>
      <c r="C75" s="36" t="s">
        <v>40</v>
      </c>
      <c r="D75" s="37"/>
      <c r="E75" s="38"/>
      <c r="F75" s="38"/>
      <c r="G75" s="38"/>
      <c r="H75" s="12"/>
      <c r="I75" s="39">
        <f>IF(COUNTIF(I13:I48,"AV")=0,"",COUNTIF(I13:I48,"AV"))</f>
      </c>
      <c r="J75" s="38"/>
      <c r="K75" s="38"/>
      <c r="L75" s="38"/>
      <c r="M75" s="38"/>
      <c r="N75" s="12"/>
      <c r="O75" s="39">
        <f>IF(COUNTIF(O13:O48,"AV")=0,"",COUNTIF(O13:O48,"AV"))</f>
      </c>
      <c r="P75" s="40"/>
      <c r="Q75" s="38"/>
      <c r="R75" s="38"/>
      <c r="S75" s="38"/>
      <c r="T75" s="12"/>
      <c r="U75" s="39">
        <f>IF(COUNTIF(U13:U48,"AV")=0,"",COUNTIF(U13:U48,"AV"))</f>
      </c>
      <c r="V75" s="38"/>
      <c r="W75" s="38"/>
      <c r="X75" s="38"/>
      <c r="Y75" s="38"/>
      <c r="Z75" s="12"/>
      <c r="AA75" s="37">
        <f>IF(COUNTIF(AA13:AA48,"AV")=0,"",COUNTIF(AA13:AA48,"AV"))</f>
      </c>
      <c r="AB75" s="117"/>
      <c r="AC75" s="38"/>
      <c r="AD75" s="38"/>
      <c r="AE75" s="38"/>
      <c r="AF75" s="12"/>
      <c r="AG75" s="72">
        <f t="shared" si="18"/>
      </c>
      <c r="AM75" s="73"/>
    </row>
    <row r="76" spans="1:39" s="32" customFormat="1" ht="15.75" customHeight="1">
      <c r="A76" s="35"/>
      <c r="B76" s="27"/>
      <c r="C76" s="36" t="s">
        <v>41</v>
      </c>
      <c r="D76" s="37"/>
      <c r="E76" s="38"/>
      <c r="F76" s="38"/>
      <c r="G76" s="38"/>
      <c r="H76" s="12"/>
      <c r="I76" s="39">
        <f>IF(COUNTIF(I2:I48,"KO")=0,"",COUNTIF(I2:I48,"KO"))</f>
      </c>
      <c r="J76" s="38"/>
      <c r="K76" s="38"/>
      <c r="L76" s="38"/>
      <c r="M76" s="38"/>
      <c r="N76" s="12"/>
      <c r="O76" s="39">
        <f>IF(COUNTIF(O2:O48,"KO")=0,"",COUNTIF(O2:O48,"KO"))</f>
      </c>
      <c r="P76" s="40"/>
      <c r="Q76" s="38"/>
      <c r="R76" s="38"/>
      <c r="S76" s="38"/>
      <c r="T76" s="12"/>
      <c r="U76" s="39">
        <f>IF(COUNTIF(U2:U48,"KO")=0,"",COUNTIF(U2:U48,"KO"))</f>
      </c>
      <c r="V76" s="38"/>
      <c r="W76" s="38"/>
      <c r="X76" s="38"/>
      <c r="Y76" s="38"/>
      <c r="Z76" s="12"/>
      <c r="AA76" s="37">
        <f>IF(COUNTIF(AA2:AA48,"KO")=0,"",COUNTIF(AA2:AA48,"KO"))</f>
      </c>
      <c r="AB76" s="117"/>
      <c r="AC76" s="38"/>
      <c r="AD76" s="38"/>
      <c r="AE76" s="38"/>
      <c r="AF76" s="12"/>
      <c r="AG76" s="72">
        <f t="shared" si="18"/>
      </c>
      <c r="AM76" s="73"/>
    </row>
    <row r="77" spans="1:39" s="32" customFormat="1" ht="15.75" customHeight="1">
      <c r="A77" s="35"/>
      <c r="B77" s="27"/>
      <c r="C77" s="44" t="s">
        <v>42</v>
      </c>
      <c r="D77" s="37"/>
      <c r="E77" s="38"/>
      <c r="F77" s="38"/>
      <c r="G77" s="38"/>
      <c r="H77" s="12"/>
      <c r="I77" s="39">
        <f>IF(COUNTIF(I13:I48,"S")=0,"",COUNTIF(I13:I48,"S"))</f>
      </c>
      <c r="J77" s="38"/>
      <c r="K77" s="38"/>
      <c r="L77" s="38"/>
      <c r="M77" s="38"/>
      <c r="N77" s="12"/>
      <c r="O77" s="39">
        <f>IF(COUNTIF(O13:O48,"S")=0,"",COUNTIF(O13:O48,"S"))</f>
      </c>
      <c r="P77" s="40"/>
      <c r="Q77" s="38"/>
      <c r="R77" s="38"/>
      <c r="S77" s="38"/>
      <c r="T77" s="12"/>
      <c r="U77" s="39"/>
      <c r="V77" s="38"/>
      <c r="W77" s="38"/>
      <c r="X77" s="38"/>
      <c r="Y77" s="38"/>
      <c r="Z77" s="12"/>
      <c r="AA77" s="37">
        <v>0</v>
      </c>
      <c r="AB77" s="117"/>
      <c r="AC77" s="38"/>
      <c r="AD77" s="38"/>
      <c r="AE77" s="38"/>
      <c r="AF77" s="12"/>
      <c r="AG77" s="72">
        <f t="shared" si="18"/>
      </c>
      <c r="AM77" s="73"/>
    </row>
    <row r="78" spans="1:39" s="32" customFormat="1" ht="15.75" customHeight="1">
      <c r="A78" s="35"/>
      <c r="B78" s="27"/>
      <c r="C78" s="44" t="s">
        <v>43</v>
      </c>
      <c r="D78" s="45"/>
      <c r="E78" s="46"/>
      <c r="F78" s="46"/>
      <c r="G78" s="46"/>
      <c r="H78" s="47"/>
      <c r="I78" s="39">
        <f>IF(COUNTIF(I13:I48,"Z")=0,"",COUNTIF(I13:I48,"Z"))</f>
      </c>
      <c r="J78" s="46"/>
      <c r="K78" s="46"/>
      <c r="L78" s="46"/>
      <c r="M78" s="46"/>
      <c r="N78" s="47"/>
      <c r="O78" s="39">
        <f>IF(COUNTIF(O13:O48,"Z")=0,"",COUNTIF(O13:O48,"Z"))</f>
      </c>
      <c r="P78" s="48"/>
      <c r="Q78" s="46"/>
      <c r="R78" s="46"/>
      <c r="S78" s="46"/>
      <c r="T78" s="47"/>
      <c r="U78" s="39">
        <f>IF(COUNTIF(U13:U48,"Z")=0,"",COUNTIF(U13:U48,"Z"))</f>
      </c>
      <c r="V78" s="46"/>
      <c r="W78" s="46"/>
      <c r="X78" s="46"/>
      <c r="Y78" s="46"/>
      <c r="Z78" s="47"/>
      <c r="AA78" s="37">
        <v>1</v>
      </c>
      <c r="AB78" s="117"/>
      <c r="AC78" s="38"/>
      <c r="AD78" s="38"/>
      <c r="AE78" s="38"/>
      <c r="AF78" s="12"/>
      <c r="AG78" s="72">
        <f t="shared" si="18"/>
        <v>1</v>
      </c>
      <c r="AM78" s="73"/>
    </row>
    <row r="79" spans="1:39" s="32" customFormat="1" ht="15.75" customHeight="1">
      <c r="A79" s="74"/>
      <c r="B79" s="28"/>
      <c r="C79" s="49" t="s">
        <v>44</v>
      </c>
      <c r="D79" s="75"/>
      <c r="E79" s="76"/>
      <c r="F79" s="76"/>
      <c r="G79" s="76"/>
      <c r="H79" s="77"/>
      <c r="I79" s="39">
        <f>IF(COUNTIF(I13:I48,"KR")=0,"",COUNTIF(I13:I48,"KR"))</f>
      </c>
      <c r="J79" s="76"/>
      <c r="K79" s="76"/>
      <c r="L79" s="76"/>
      <c r="M79" s="76"/>
      <c r="N79" s="77"/>
      <c r="O79" s="39">
        <v>2</v>
      </c>
      <c r="P79" s="78"/>
      <c r="Q79" s="76"/>
      <c r="R79" s="76"/>
      <c r="S79" s="76"/>
      <c r="T79" s="77"/>
      <c r="U79" s="39">
        <v>1</v>
      </c>
      <c r="V79" s="76"/>
      <c r="W79" s="76"/>
      <c r="X79" s="76"/>
      <c r="Y79" s="76"/>
      <c r="Z79" s="77"/>
      <c r="AA79" s="37">
        <v>2</v>
      </c>
      <c r="AB79" s="118"/>
      <c r="AC79" s="79"/>
      <c r="AD79" s="79"/>
      <c r="AE79" s="79"/>
      <c r="AF79" s="80"/>
      <c r="AG79" s="72">
        <f t="shared" si="18"/>
        <v>5</v>
      </c>
      <c r="AM79" s="73"/>
    </row>
    <row r="80" spans="1:39" s="32" customFormat="1" ht="21" customHeight="1">
      <c r="A80" s="81"/>
      <c r="B80" s="82"/>
      <c r="C80" s="111" t="s">
        <v>64</v>
      </c>
      <c r="D80" s="83"/>
      <c r="E80" s="83"/>
      <c r="F80" s="83"/>
      <c r="G80" s="83"/>
      <c r="H80" s="84"/>
      <c r="I80" s="145"/>
      <c r="J80" s="83"/>
      <c r="K80" s="83"/>
      <c r="L80" s="83"/>
      <c r="M80" s="83"/>
      <c r="N80" s="84"/>
      <c r="O80" s="85"/>
      <c r="P80" s="86"/>
      <c r="Q80" s="83"/>
      <c r="R80" s="83"/>
      <c r="S80" s="83"/>
      <c r="T80" s="84"/>
      <c r="U80" s="85"/>
      <c r="V80" s="83"/>
      <c r="W80" s="83"/>
      <c r="X80" s="83"/>
      <c r="Y80" s="83"/>
      <c r="Z80" s="84"/>
      <c r="AA80" s="115"/>
      <c r="AB80" s="119"/>
      <c r="AC80" s="87"/>
      <c r="AD80" s="87"/>
      <c r="AE80" s="87"/>
      <c r="AF80" s="88"/>
      <c r="AG80" s="146"/>
      <c r="AM80" s="73"/>
    </row>
    <row r="81" spans="1:33" s="32" customFormat="1" ht="15.75" customHeight="1" thickBot="1">
      <c r="A81" s="89"/>
      <c r="B81" s="90"/>
      <c r="C81" s="105" t="s">
        <v>61</v>
      </c>
      <c r="D81" s="91"/>
      <c r="E81" s="92"/>
      <c r="F81" s="92"/>
      <c r="G81" s="92"/>
      <c r="H81" s="93"/>
      <c r="I81" s="106">
        <f>IF(SUM(I67:I80)=0,"",(SUM(I67:I80)))</f>
      </c>
      <c r="J81" s="107"/>
      <c r="K81" s="107"/>
      <c r="L81" s="107"/>
      <c r="M81" s="107"/>
      <c r="N81" s="108"/>
      <c r="O81" s="106">
        <f>IF(SUM(O67:O80)=0,"",(SUM(O67:O80)))</f>
        <v>11</v>
      </c>
      <c r="P81" s="109"/>
      <c r="Q81" s="107"/>
      <c r="R81" s="107"/>
      <c r="S81" s="107"/>
      <c r="T81" s="108"/>
      <c r="U81" s="106">
        <f>IF(SUM(U67:U80)=0,"",(SUM(U67:U80)))</f>
        <v>10</v>
      </c>
      <c r="V81" s="107"/>
      <c r="W81" s="107"/>
      <c r="X81" s="107"/>
      <c r="Y81" s="107"/>
      <c r="Z81" s="108"/>
      <c r="AA81" s="116">
        <f>IF(SUM(AA67:AA80)=0,"",(SUM(AA67:AA80)))</f>
        <v>10</v>
      </c>
      <c r="AB81" s="120"/>
      <c r="AC81" s="107"/>
      <c r="AD81" s="107"/>
      <c r="AE81" s="107"/>
      <c r="AF81" s="108"/>
      <c r="AG81" s="110">
        <f>IF(SUM(AG67:AG80)=0,"",(SUM(AG67:AG80)))</f>
        <v>31</v>
      </c>
    </row>
    <row r="82" spans="1:33" s="32" customFormat="1" ht="15.75" customHeight="1" thickTop="1">
      <c r="A82" s="1072" t="s">
        <v>46</v>
      </c>
      <c r="B82" s="1073"/>
      <c r="C82" s="1073"/>
      <c r="D82" s="1073"/>
      <c r="E82" s="1073"/>
      <c r="F82" s="1073"/>
      <c r="G82" s="1073"/>
      <c r="H82" s="1073"/>
      <c r="I82" s="1073"/>
      <c r="J82" s="1073"/>
      <c r="K82" s="1073"/>
      <c r="L82" s="1073"/>
      <c r="M82" s="1073"/>
      <c r="N82" s="1073"/>
      <c r="O82" s="1073"/>
      <c r="P82" s="1073"/>
      <c r="Q82" s="1073"/>
      <c r="R82" s="1073"/>
      <c r="S82" s="1073"/>
      <c r="T82" s="1073"/>
      <c r="U82" s="1073"/>
      <c r="V82" s="1073"/>
      <c r="W82" s="1073"/>
      <c r="X82" s="1073"/>
      <c r="Y82" s="1073"/>
      <c r="Z82" s="1073"/>
      <c r="AA82" s="1073"/>
      <c r="AB82" s="1093"/>
      <c r="AC82" s="1094"/>
      <c r="AD82" s="1094"/>
      <c r="AE82" s="1094"/>
      <c r="AF82" s="1094"/>
      <c r="AG82" s="1095"/>
    </row>
    <row r="83" spans="1:33" s="32" customFormat="1" ht="15.75" customHeight="1">
      <c r="A83" s="1090" t="s">
        <v>279</v>
      </c>
      <c r="B83" s="1091"/>
      <c r="C83" s="1091"/>
      <c r="D83" s="1091"/>
      <c r="E83" s="1091"/>
      <c r="F83" s="1091"/>
      <c r="G83" s="1091"/>
      <c r="H83" s="1091"/>
      <c r="I83" s="1091"/>
      <c r="J83" s="1091"/>
      <c r="K83" s="1091"/>
      <c r="L83" s="1091"/>
      <c r="M83" s="1091"/>
      <c r="N83" s="1091"/>
      <c r="O83" s="1091"/>
      <c r="P83" s="1091"/>
      <c r="Q83" s="1091"/>
      <c r="R83" s="1091"/>
      <c r="S83" s="1091"/>
      <c r="T83" s="1091"/>
      <c r="U83" s="1091"/>
      <c r="V83" s="1091"/>
      <c r="W83" s="1091"/>
      <c r="X83" s="1091"/>
      <c r="Y83" s="1091"/>
      <c r="Z83" s="1091"/>
      <c r="AA83" s="1092"/>
      <c r="AB83" s="1096"/>
      <c r="AC83" s="1097"/>
      <c r="AD83" s="1097"/>
      <c r="AE83" s="1097"/>
      <c r="AF83" s="1097"/>
      <c r="AG83" s="1098"/>
    </row>
    <row r="84" spans="1:33" s="32" customFormat="1" ht="15.75" customHeight="1">
      <c r="A84" s="1090" t="s">
        <v>453</v>
      </c>
      <c r="B84" s="1091"/>
      <c r="C84" s="1091"/>
      <c r="D84" s="1091"/>
      <c r="E84" s="1091"/>
      <c r="F84" s="1091"/>
      <c r="G84" s="1091"/>
      <c r="H84" s="1091"/>
      <c r="I84" s="1091"/>
      <c r="J84" s="1091"/>
      <c r="K84" s="1091"/>
      <c r="L84" s="1091"/>
      <c r="M84" s="1091"/>
      <c r="N84" s="1091"/>
      <c r="O84" s="1091"/>
      <c r="P84" s="1091"/>
      <c r="Q84" s="1091"/>
      <c r="R84" s="1091"/>
      <c r="S84" s="1091"/>
      <c r="T84" s="1091"/>
      <c r="U84" s="1091"/>
      <c r="V84" s="1091"/>
      <c r="W84" s="1091"/>
      <c r="X84" s="1091"/>
      <c r="Y84" s="1091"/>
      <c r="Z84" s="1091"/>
      <c r="AA84" s="1092"/>
      <c r="AB84" s="1096"/>
      <c r="AC84" s="1097"/>
      <c r="AD84" s="1097"/>
      <c r="AE84" s="1097"/>
      <c r="AF84" s="1097"/>
      <c r="AG84" s="1098"/>
    </row>
    <row r="85" spans="1:33" s="32" customFormat="1" ht="15.75" customHeight="1">
      <c r="A85" s="1090" t="s">
        <v>454</v>
      </c>
      <c r="B85" s="1091"/>
      <c r="C85" s="1091"/>
      <c r="D85" s="1091"/>
      <c r="E85" s="1091"/>
      <c r="F85" s="1091"/>
      <c r="G85" s="1091"/>
      <c r="H85" s="1091"/>
      <c r="I85" s="1091"/>
      <c r="J85" s="1091"/>
      <c r="K85" s="1091"/>
      <c r="L85" s="1091"/>
      <c r="M85" s="1091"/>
      <c r="N85" s="1091"/>
      <c r="O85" s="1091"/>
      <c r="P85" s="1091"/>
      <c r="Q85" s="1091"/>
      <c r="R85" s="1091"/>
      <c r="S85" s="1091"/>
      <c r="T85" s="1091"/>
      <c r="U85" s="1091"/>
      <c r="V85" s="1091"/>
      <c r="W85" s="1091"/>
      <c r="X85" s="1091"/>
      <c r="Y85" s="1091"/>
      <c r="Z85" s="1091"/>
      <c r="AA85" s="1092"/>
      <c r="AB85" s="1096"/>
      <c r="AC85" s="1097"/>
      <c r="AD85" s="1097"/>
      <c r="AE85" s="1097"/>
      <c r="AF85" s="1097"/>
      <c r="AG85" s="1098"/>
    </row>
    <row r="86" spans="1:33" s="32" customFormat="1" ht="15.75" customHeight="1" thickBot="1">
      <c r="A86" s="1114"/>
      <c r="B86" s="1115"/>
      <c r="C86" s="1115"/>
      <c r="D86" s="1115"/>
      <c r="E86" s="1115"/>
      <c r="F86" s="1115"/>
      <c r="G86" s="1115"/>
      <c r="H86" s="1115"/>
      <c r="I86" s="1115"/>
      <c r="J86" s="1115"/>
      <c r="K86" s="1115"/>
      <c r="L86" s="1115"/>
      <c r="M86" s="1115"/>
      <c r="N86" s="1115"/>
      <c r="O86" s="1115"/>
      <c r="P86" s="1115"/>
      <c r="Q86" s="1115"/>
      <c r="R86" s="1115"/>
      <c r="S86" s="1115"/>
      <c r="T86" s="1115"/>
      <c r="U86" s="1115"/>
      <c r="V86" s="1115"/>
      <c r="W86" s="1115"/>
      <c r="X86" s="1115"/>
      <c r="Y86" s="1115"/>
      <c r="Z86" s="1115"/>
      <c r="AA86" s="1115"/>
      <c r="AB86" s="1099"/>
      <c r="AC86" s="1100"/>
      <c r="AD86" s="1100"/>
      <c r="AE86" s="1100"/>
      <c r="AF86" s="1100"/>
      <c r="AG86" s="1101"/>
    </row>
    <row r="87" spans="1:3" s="32" customFormat="1" ht="15.75" customHeight="1" thickTop="1">
      <c r="A87" s="50"/>
      <c r="B87" s="53"/>
      <c r="C87" s="53"/>
    </row>
    <row r="88" spans="1:3" s="32" customFormat="1" ht="15.75" customHeight="1">
      <c r="A88" s="50"/>
      <c r="B88" s="53"/>
      <c r="C88" s="53"/>
    </row>
    <row r="89" spans="1:3" s="32" customFormat="1" ht="15.75" customHeight="1">
      <c r="A89" s="50"/>
      <c r="B89" s="53"/>
      <c r="C89" s="53"/>
    </row>
    <row r="90" spans="1:3" s="32" customFormat="1" ht="15.75" customHeight="1">
      <c r="A90" s="50"/>
      <c r="B90" s="53"/>
      <c r="C90" s="53"/>
    </row>
    <row r="91" spans="1:3" s="32" customFormat="1" ht="15.75" customHeight="1">
      <c r="A91" s="50"/>
      <c r="B91" s="53"/>
      <c r="C91" s="53"/>
    </row>
    <row r="92" spans="1:3" s="32" customFormat="1" ht="15.75" customHeight="1">
      <c r="A92" s="50"/>
      <c r="B92" s="53"/>
      <c r="C92" s="53"/>
    </row>
    <row r="93" spans="1:3" s="32" customFormat="1" ht="15.75" customHeight="1">
      <c r="A93" s="50"/>
      <c r="B93" s="53"/>
      <c r="C93" s="53"/>
    </row>
    <row r="94" spans="1:3" s="32" customFormat="1" ht="15.75" customHeight="1">
      <c r="A94" s="50"/>
      <c r="B94" s="53"/>
      <c r="C94" s="53"/>
    </row>
    <row r="95" spans="1:3" s="32" customFormat="1" ht="15.75" customHeight="1">
      <c r="A95" s="50"/>
      <c r="B95" s="53"/>
      <c r="C95" s="53"/>
    </row>
    <row r="96" spans="1:3" s="32" customFormat="1" ht="15.75" customHeight="1">
      <c r="A96" s="50"/>
      <c r="B96" s="53"/>
      <c r="C96" s="53"/>
    </row>
    <row r="97" spans="1:3" s="32" customFormat="1" ht="15.75" customHeight="1">
      <c r="A97" s="50"/>
      <c r="B97" s="53"/>
      <c r="C97" s="53"/>
    </row>
    <row r="98" spans="1:3" s="32" customFormat="1" ht="15.75" customHeight="1">
      <c r="A98" s="50"/>
      <c r="B98" s="53"/>
      <c r="C98" s="53"/>
    </row>
    <row r="99" spans="1:3" s="32" customFormat="1" ht="15.75" customHeight="1">
      <c r="A99" s="50"/>
      <c r="B99" s="53"/>
      <c r="C99" s="53"/>
    </row>
    <row r="100" spans="1:3" s="32" customFormat="1" ht="15.75" customHeight="1">
      <c r="A100" s="50"/>
      <c r="B100" s="53"/>
      <c r="C100" s="53"/>
    </row>
    <row r="101" spans="1:3" s="32" customFormat="1" ht="15.75" customHeight="1">
      <c r="A101" s="50"/>
      <c r="B101" s="53"/>
      <c r="C101" s="53"/>
    </row>
    <row r="102" spans="1:3" s="32" customFormat="1" ht="15.75" customHeight="1">
      <c r="A102" s="50"/>
      <c r="B102" s="53"/>
      <c r="C102" s="53"/>
    </row>
    <row r="103" spans="1:3" s="32" customFormat="1" ht="15.75" customHeight="1">
      <c r="A103" s="50"/>
      <c r="B103" s="53"/>
      <c r="C103" s="53"/>
    </row>
    <row r="104" spans="1:3" s="32" customFormat="1" ht="15.75" customHeight="1">
      <c r="A104" s="50"/>
      <c r="B104" s="53"/>
      <c r="C104" s="53"/>
    </row>
    <row r="105" spans="1:3" s="32" customFormat="1" ht="15.75" customHeight="1">
      <c r="A105" s="50"/>
      <c r="B105" s="53"/>
      <c r="C105" s="53"/>
    </row>
    <row r="106" spans="1:3" s="32" customFormat="1" ht="15.75" customHeight="1">
      <c r="A106" s="50"/>
      <c r="B106" s="53"/>
      <c r="C106" s="53"/>
    </row>
    <row r="107" spans="1:3" s="32" customFormat="1" ht="15.75" customHeight="1">
      <c r="A107" s="50"/>
      <c r="B107" s="53"/>
      <c r="C107" s="53"/>
    </row>
    <row r="108" spans="1:3" s="32" customFormat="1" ht="15.75" customHeight="1">
      <c r="A108" s="50"/>
      <c r="B108" s="53"/>
      <c r="C108" s="53"/>
    </row>
    <row r="109" spans="1:3" s="32" customFormat="1" ht="15.75" customHeight="1">
      <c r="A109" s="50"/>
      <c r="B109" s="53"/>
      <c r="C109" s="53"/>
    </row>
    <row r="110" spans="1:3" s="32" customFormat="1" ht="15.75" customHeight="1">
      <c r="A110" s="50"/>
      <c r="B110" s="53"/>
      <c r="C110" s="53"/>
    </row>
    <row r="111" spans="1:3" s="32" customFormat="1" ht="15.75" customHeight="1">
      <c r="A111" s="50"/>
      <c r="B111" s="53"/>
      <c r="C111" s="53"/>
    </row>
    <row r="112" spans="1:3" s="32" customFormat="1" ht="15.75" customHeight="1">
      <c r="A112" s="50"/>
      <c r="B112" s="53"/>
      <c r="C112" s="53"/>
    </row>
    <row r="113" spans="1:3" s="32" customFormat="1" ht="15.75" customHeight="1">
      <c r="A113" s="50"/>
      <c r="B113" s="53"/>
      <c r="C113" s="53"/>
    </row>
    <row r="114" spans="1:3" s="32" customFormat="1" ht="15.75" customHeight="1">
      <c r="A114" s="50"/>
      <c r="B114" s="53"/>
      <c r="C114" s="53"/>
    </row>
    <row r="115" spans="1:3" s="32" customFormat="1" ht="15.75" customHeight="1">
      <c r="A115" s="50"/>
      <c r="B115" s="53"/>
      <c r="C115" s="53"/>
    </row>
    <row r="116" spans="1:3" s="32" customFormat="1" ht="15.75" customHeight="1">
      <c r="A116" s="50"/>
      <c r="B116" s="53"/>
      <c r="C116" s="53"/>
    </row>
    <row r="117" spans="1:3" s="32" customFormat="1" ht="15.75" customHeight="1">
      <c r="A117" s="50"/>
      <c r="B117" s="53"/>
      <c r="C117" s="53"/>
    </row>
    <row r="118" spans="1:3" s="32" customFormat="1" ht="15.75" customHeight="1">
      <c r="A118" s="50"/>
      <c r="B118" s="53"/>
      <c r="C118" s="53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4"/>
      <c r="C150" s="54"/>
    </row>
    <row r="151" spans="1:3" s="32" customFormat="1" ht="15.75" customHeight="1">
      <c r="A151" s="50"/>
      <c r="B151" s="54"/>
      <c r="C151" s="54"/>
    </row>
    <row r="152" spans="1:3" s="32" customFormat="1" ht="15.75" customHeight="1">
      <c r="A152" s="50"/>
      <c r="B152" s="54"/>
      <c r="C152" s="54"/>
    </row>
    <row r="153" spans="1:3" s="32" customFormat="1" ht="15.75" customHeight="1">
      <c r="A153" s="50"/>
      <c r="B153" s="54"/>
      <c r="C153" s="54"/>
    </row>
    <row r="154" spans="1:3" s="32" customFormat="1" ht="15.75" customHeight="1">
      <c r="A154" s="50"/>
      <c r="B154" s="54"/>
      <c r="C154" s="54"/>
    </row>
    <row r="155" spans="1:3" s="32" customFormat="1" ht="15.75" customHeight="1">
      <c r="A155" s="50"/>
      <c r="B155" s="54"/>
      <c r="C155" s="54"/>
    </row>
    <row r="156" spans="1:3" s="32" customFormat="1" ht="15.75" customHeight="1">
      <c r="A156" s="50"/>
      <c r="B156" s="54"/>
      <c r="C156" s="54"/>
    </row>
    <row r="157" spans="1:3" s="32" customFormat="1" ht="15.75" customHeight="1">
      <c r="A157" s="50"/>
      <c r="B157" s="54"/>
      <c r="C157" s="54"/>
    </row>
    <row r="158" spans="1:3" s="32" customFormat="1" ht="15.75" customHeight="1">
      <c r="A158" s="50"/>
      <c r="B158" s="54"/>
      <c r="C158" s="54"/>
    </row>
    <row r="159" spans="1:3" ht="15.75" customHeight="1">
      <c r="A159" s="55"/>
      <c r="B159" s="20"/>
      <c r="C159" s="20"/>
    </row>
    <row r="160" spans="1:3" ht="15.75" customHeight="1">
      <c r="A160" s="55"/>
      <c r="B160" s="20"/>
      <c r="C160" s="20"/>
    </row>
    <row r="161" spans="1:3" ht="15.75" customHeight="1">
      <c r="A161" s="55"/>
      <c r="B161" s="20"/>
      <c r="C161" s="20"/>
    </row>
    <row r="162" spans="1:3" ht="15.75" customHeight="1">
      <c r="A162" s="55"/>
      <c r="B162" s="20"/>
      <c r="C162" s="20"/>
    </row>
    <row r="163" spans="1:3" ht="15.75" customHeight="1">
      <c r="A163" s="55"/>
      <c r="B163" s="20"/>
      <c r="C163" s="20"/>
    </row>
    <row r="164" spans="1:3" ht="15.75" customHeight="1">
      <c r="A164" s="55"/>
      <c r="B164" s="20"/>
      <c r="C164" s="20"/>
    </row>
    <row r="165" spans="1:3" ht="15.75" customHeight="1">
      <c r="A165" s="55"/>
      <c r="B165" s="20"/>
      <c r="C165" s="20"/>
    </row>
    <row r="166" spans="1:3" ht="15.75" customHeight="1">
      <c r="A166" s="55"/>
      <c r="B166" s="20"/>
      <c r="C166" s="20"/>
    </row>
    <row r="167" spans="1:3" ht="15.75" customHeight="1">
      <c r="A167" s="55"/>
      <c r="B167" s="20"/>
      <c r="C167" s="20"/>
    </row>
    <row r="168" spans="1:3" ht="15.75" customHeight="1">
      <c r="A168" s="55"/>
      <c r="B168" s="20"/>
      <c r="C168" s="20"/>
    </row>
    <row r="169" spans="1:3" ht="15.75" customHeight="1">
      <c r="A169" s="55"/>
      <c r="B169" s="20"/>
      <c r="C169" s="20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>
      <c r="A193" s="55"/>
      <c r="B193" s="20"/>
      <c r="C193" s="20"/>
    </row>
    <row r="194" spans="1:3" ht="15.75">
      <c r="A194" s="55"/>
      <c r="B194" s="20"/>
      <c r="C194" s="20"/>
    </row>
    <row r="195" spans="1:3" ht="15.75">
      <c r="A195" s="55"/>
      <c r="B195" s="20"/>
      <c r="C195" s="20"/>
    </row>
    <row r="196" spans="1:3" ht="15.75">
      <c r="A196" s="55"/>
      <c r="B196" s="20"/>
      <c r="C196" s="20"/>
    </row>
    <row r="197" spans="1:3" ht="15.75">
      <c r="A197" s="55"/>
      <c r="B197" s="20"/>
      <c r="C197" s="20"/>
    </row>
    <row r="198" spans="1:3" ht="15.75">
      <c r="A198" s="55"/>
      <c r="B198" s="20"/>
      <c r="C198" s="20"/>
    </row>
    <row r="199" spans="1:3" ht="15.75">
      <c r="A199" s="55"/>
      <c r="B199" s="20"/>
      <c r="C199" s="20"/>
    </row>
    <row r="200" spans="1:3" ht="15.75">
      <c r="A200" s="55"/>
      <c r="B200" s="20"/>
      <c r="C200" s="20"/>
    </row>
    <row r="201" spans="1:3" ht="15.75">
      <c r="A201" s="55"/>
      <c r="B201" s="20"/>
      <c r="C201" s="20"/>
    </row>
    <row r="202" spans="1:3" ht="15.75">
      <c r="A202" s="55"/>
      <c r="B202" s="20"/>
      <c r="C202" s="20"/>
    </row>
    <row r="203" spans="1:3" ht="15.75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</sheetData>
  <sheetProtection selectLockedCells="1"/>
  <mergeCells count="50">
    <mergeCell ref="D55:AG55"/>
    <mergeCell ref="A85:AA85"/>
    <mergeCell ref="A86:AA86"/>
    <mergeCell ref="A1:AG1"/>
    <mergeCell ref="A2:AG2"/>
    <mergeCell ref="A82:AA82"/>
    <mergeCell ref="AG8:AG9"/>
    <mergeCell ref="AB6:AG6"/>
    <mergeCell ref="AB7:AG7"/>
    <mergeCell ref="D11:AG12"/>
    <mergeCell ref="A5:AG5"/>
    <mergeCell ref="D51:AG51"/>
    <mergeCell ref="AB82:AG86"/>
    <mergeCell ref="P7:U7"/>
    <mergeCell ref="P8:Q8"/>
    <mergeCell ref="R8:S8"/>
    <mergeCell ref="T8:T9"/>
    <mergeCell ref="U8:U9"/>
    <mergeCell ref="X8:Y8"/>
    <mergeCell ref="A83:AA83"/>
    <mergeCell ref="A84:AA84"/>
    <mergeCell ref="A66:AA66"/>
    <mergeCell ref="A63:AG63"/>
    <mergeCell ref="A65:AG65"/>
    <mergeCell ref="AB64:AG64"/>
    <mergeCell ref="AF8:AF9"/>
    <mergeCell ref="D20:AG20"/>
    <mergeCell ref="D37:AG37"/>
    <mergeCell ref="AB8:AC8"/>
    <mergeCell ref="AD8:AE8"/>
    <mergeCell ref="I8:I9"/>
    <mergeCell ref="A3:AG3"/>
    <mergeCell ref="A4:AG4"/>
    <mergeCell ref="AA8:AA9"/>
    <mergeCell ref="D6:AA6"/>
    <mergeCell ref="J8:K8"/>
    <mergeCell ref="L8:M8"/>
    <mergeCell ref="A6:A9"/>
    <mergeCell ref="C6:C9"/>
    <mergeCell ref="N8:N9"/>
    <mergeCell ref="H8:H9"/>
    <mergeCell ref="B6:B9"/>
    <mergeCell ref="Z8:Z9"/>
    <mergeCell ref="O8:O9"/>
    <mergeCell ref="D7:I7"/>
    <mergeCell ref="D8:E8"/>
    <mergeCell ref="F8:G8"/>
    <mergeCell ref="J7:O7"/>
    <mergeCell ref="V7:AA7"/>
    <mergeCell ref="V8:W8"/>
  </mergeCells>
  <printOptions/>
  <pageMargins left="1.44" right="0.75" top="1" bottom="1" header="0.5" footer="0.5"/>
  <pageSetup fitToHeight="1" fitToWidth="1" horizontalDpi="600" verticalDpi="600" orientation="portrait" paperSize="8" scale="57" r:id="rId1"/>
  <headerFooter alignWithMargins="0">
    <oddHeader>&amp;R&amp;"Arial,Normál"&amp;12 2. számú melléklet a ............... alapképzési szak tantervéhez</oddHeader>
    <oddFooter>&amp;R&amp;Z&amp;F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BB256"/>
  <sheetViews>
    <sheetView tabSelected="1" zoomScale="80" zoomScaleNormal="80" zoomScaleSheetLayoutView="75" zoomScalePageLayoutView="0" workbookViewId="0" topLeftCell="A1">
      <pane ySplit="9" topLeftCell="A34" activePane="bottomLeft" state="frozen"/>
      <selection pane="topLeft" activeCell="A1" sqref="A1"/>
      <selection pane="bottomLeft" activeCell="J38" sqref="J38:AG45"/>
    </sheetView>
  </sheetViews>
  <sheetFormatPr defaultColWidth="10.66015625" defaultRowHeight="12.75"/>
  <cols>
    <col min="1" max="1" width="17.16015625" style="56" customWidth="1"/>
    <col min="2" max="2" width="9.33203125" style="1" customWidth="1"/>
    <col min="3" max="3" width="60.33203125" style="1" customWidth="1"/>
    <col min="4" max="4" width="4.33203125" style="1" customWidth="1"/>
    <col min="5" max="5" width="6.66015625" style="1" customWidth="1"/>
    <col min="6" max="6" width="4.66015625" style="1" customWidth="1"/>
    <col min="7" max="8" width="5.66015625" style="1" customWidth="1"/>
    <col min="9" max="10" width="4.66015625" style="1" customWidth="1"/>
    <col min="11" max="11" width="6.66015625" style="1" customWidth="1"/>
    <col min="12" max="12" width="4.66015625" style="1" customWidth="1"/>
    <col min="13" max="13" width="5.66015625" style="1" customWidth="1"/>
    <col min="14" max="14" width="5" style="1" customWidth="1"/>
    <col min="15" max="15" width="6.33203125" style="1" customWidth="1"/>
    <col min="16" max="16" width="4.66015625" style="1" customWidth="1"/>
    <col min="17" max="17" width="6.66015625" style="1" customWidth="1"/>
    <col min="18" max="18" width="4.66015625" style="1" customWidth="1"/>
    <col min="19" max="20" width="5.66015625" style="1" customWidth="1"/>
    <col min="21" max="21" width="6.66015625" style="1" customWidth="1"/>
    <col min="22" max="22" width="4.66015625" style="1" customWidth="1"/>
    <col min="23" max="23" width="6.66015625" style="1" customWidth="1"/>
    <col min="24" max="24" width="4.66015625" style="1" customWidth="1"/>
    <col min="25" max="25" width="5.66015625" style="1" customWidth="1"/>
    <col min="26" max="26" width="5" style="1" customWidth="1"/>
    <col min="27" max="27" width="8.16015625" style="1" customWidth="1"/>
    <col min="28" max="28" width="5.66015625" style="1" customWidth="1"/>
    <col min="29" max="29" width="8" style="1" customWidth="1"/>
    <col min="30" max="30" width="5.66015625" style="1" customWidth="1"/>
    <col min="31" max="31" width="8" style="1" customWidth="1"/>
    <col min="32" max="33" width="6.66015625" style="1" customWidth="1"/>
    <col min="34" max="16384" width="10.66015625" style="1" customWidth="1"/>
  </cols>
  <sheetData>
    <row r="1" spans="1:54" ht="21.75" customHeight="1">
      <c r="A1" s="1012" t="s">
        <v>0</v>
      </c>
      <c r="B1" s="1012"/>
      <c r="C1" s="1012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21.75" customHeight="1">
      <c r="A2" s="1013" t="s">
        <v>127</v>
      </c>
      <c r="B2" s="1013"/>
      <c r="C2" s="1013"/>
      <c r="D2" s="1071"/>
      <c r="E2" s="1071"/>
      <c r="F2" s="1071"/>
      <c r="G2" s="1071"/>
      <c r="H2" s="1071"/>
      <c r="I2" s="1071"/>
      <c r="J2" s="1071"/>
      <c r="K2" s="1071"/>
      <c r="L2" s="1071"/>
      <c r="M2" s="1071"/>
      <c r="N2" s="1071"/>
      <c r="O2" s="1071"/>
      <c r="P2" s="1071"/>
      <c r="Q2" s="1071"/>
      <c r="R2" s="1071"/>
      <c r="S2" s="1071"/>
      <c r="T2" s="1071"/>
      <c r="U2" s="1071"/>
      <c r="V2" s="1071"/>
      <c r="W2" s="1071"/>
      <c r="X2" s="1071"/>
      <c r="Y2" s="1071"/>
      <c r="Z2" s="1071"/>
      <c r="AA2" s="1071"/>
      <c r="AB2" s="1071"/>
      <c r="AC2" s="1071"/>
      <c r="AD2" s="1071"/>
      <c r="AE2" s="1071"/>
      <c r="AF2" s="1071"/>
      <c r="AG2" s="1071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.75" customHeight="1">
      <c r="A3" s="1059" t="s">
        <v>391</v>
      </c>
      <c r="B3" s="1059"/>
      <c r="C3" s="1059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57"/>
      <c r="AI3" s="57"/>
      <c r="AJ3" s="57"/>
      <c r="AK3" s="57"/>
      <c r="AL3" s="57"/>
      <c r="AM3" s="57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15.75" customHeight="1">
      <c r="A4" s="1061" t="s">
        <v>596</v>
      </c>
      <c r="B4" s="1061"/>
      <c r="C4" s="1061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1062"/>
      <c r="AC4" s="1062"/>
      <c r="AD4" s="1062"/>
      <c r="AE4" s="1062"/>
      <c r="AF4" s="1062"/>
      <c r="AG4" s="1062"/>
      <c r="AH4" s="57"/>
      <c r="AI4" s="57"/>
      <c r="AJ4" s="57"/>
      <c r="AK4" s="57"/>
      <c r="AL4" s="57"/>
      <c r="AM4" s="57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5.75" customHeight="1" thickBot="1">
      <c r="A5" s="988" t="s">
        <v>1</v>
      </c>
      <c r="B5" s="988"/>
      <c r="C5" s="988"/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0"/>
      <c r="U5" s="1080"/>
      <c r="V5" s="1080"/>
      <c r="W5" s="1080"/>
      <c r="X5" s="1080"/>
      <c r="Y5" s="1080"/>
      <c r="Z5" s="1080"/>
      <c r="AA5" s="1080"/>
      <c r="AB5" s="1080"/>
      <c r="AC5" s="1080"/>
      <c r="AD5" s="1080"/>
      <c r="AE5" s="1080"/>
      <c r="AF5" s="1080"/>
      <c r="AG5" s="1080"/>
      <c r="AH5" s="57"/>
      <c r="AI5" s="57"/>
      <c r="AJ5" s="57"/>
      <c r="AK5" s="57"/>
      <c r="AL5" s="57"/>
      <c r="AM5" s="5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33" ht="15.75" customHeight="1" thickBot="1" thickTop="1">
      <c r="A6" s="1041" t="s">
        <v>2</v>
      </c>
      <c r="B6" s="1049" t="s">
        <v>3</v>
      </c>
      <c r="C6" s="1067"/>
      <c r="D6" s="1064" t="s">
        <v>5</v>
      </c>
      <c r="E6" s="1065"/>
      <c r="F6" s="1065"/>
      <c r="G6" s="1065"/>
      <c r="H6" s="1065"/>
      <c r="I6" s="1065"/>
      <c r="J6" s="1065"/>
      <c r="K6" s="1065"/>
      <c r="L6" s="1065"/>
      <c r="M6" s="1065"/>
      <c r="N6" s="1065"/>
      <c r="O6" s="1065"/>
      <c r="P6" s="1065"/>
      <c r="Q6" s="1065"/>
      <c r="R6" s="1065"/>
      <c r="S6" s="1065"/>
      <c r="T6" s="1065"/>
      <c r="U6" s="1065"/>
      <c r="V6" s="1065"/>
      <c r="W6" s="1065"/>
      <c r="X6" s="1065"/>
      <c r="Y6" s="1065"/>
      <c r="Z6" s="1065"/>
      <c r="AA6" s="1066"/>
      <c r="AB6" s="1075" t="s">
        <v>66</v>
      </c>
      <c r="AC6" s="1075"/>
      <c r="AD6" s="1075"/>
      <c r="AE6" s="1075"/>
      <c r="AF6" s="1075"/>
      <c r="AG6" s="1076"/>
    </row>
    <row r="7" spans="1:33" ht="15.75" customHeight="1">
      <c r="A7" s="1042"/>
      <c r="B7" s="1050"/>
      <c r="C7" s="1068"/>
      <c r="D7" s="1054" t="s">
        <v>10</v>
      </c>
      <c r="E7" s="1055"/>
      <c r="F7" s="1055"/>
      <c r="G7" s="1055"/>
      <c r="H7" s="1055"/>
      <c r="I7" s="1056"/>
      <c r="J7" s="1054" t="s">
        <v>47</v>
      </c>
      <c r="K7" s="1055"/>
      <c r="L7" s="1055"/>
      <c r="M7" s="1055"/>
      <c r="N7" s="1055"/>
      <c r="O7" s="1056"/>
      <c r="P7" s="1054" t="s">
        <v>48</v>
      </c>
      <c r="Q7" s="1055"/>
      <c r="R7" s="1055"/>
      <c r="S7" s="1055"/>
      <c r="T7" s="1055"/>
      <c r="U7" s="1056"/>
      <c r="V7" s="1054" t="s">
        <v>49</v>
      </c>
      <c r="W7" s="1055"/>
      <c r="X7" s="1055"/>
      <c r="Y7" s="1055"/>
      <c r="Z7" s="1055"/>
      <c r="AA7" s="1056"/>
      <c r="AB7" s="1077" t="s">
        <v>50</v>
      </c>
      <c r="AC7" s="1055"/>
      <c r="AD7" s="1055"/>
      <c r="AE7" s="1055"/>
      <c r="AF7" s="1055"/>
      <c r="AG7" s="1078"/>
    </row>
    <row r="8" spans="1:33" ht="15.75" customHeight="1" thickBot="1">
      <c r="A8" s="1042"/>
      <c r="B8" s="1050"/>
      <c r="C8" s="1068"/>
      <c r="D8" s="1057" t="s">
        <v>11</v>
      </c>
      <c r="E8" s="1057"/>
      <c r="F8" s="1058" t="s">
        <v>12</v>
      </c>
      <c r="G8" s="1058"/>
      <c r="H8" s="1052" t="s">
        <v>13</v>
      </c>
      <c r="I8" s="1053" t="s">
        <v>72</v>
      </c>
      <c r="J8" s="1057" t="s">
        <v>11</v>
      </c>
      <c r="K8" s="1057"/>
      <c r="L8" s="1058" t="s">
        <v>12</v>
      </c>
      <c r="M8" s="1058"/>
      <c r="N8" s="1052" t="s">
        <v>13</v>
      </c>
      <c r="O8" s="1053" t="s">
        <v>72</v>
      </c>
      <c r="P8" s="1057" t="s">
        <v>11</v>
      </c>
      <c r="Q8" s="1057"/>
      <c r="R8" s="1058" t="s">
        <v>12</v>
      </c>
      <c r="S8" s="1058"/>
      <c r="T8" s="1052" t="s">
        <v>13</v>
      </c>
      <c r="U8" s="1053" t="s">
        <v>72</v>
      </c>
      <c r="V8" s="1057" t="s">
        <v>11</v>
      </c>
      <c r="W8" s="1057"/>
      <c r="X8" s="1058" t="s">
        <v>12</v>
      </c>
      <c r="Y8" s="1058"/>
      <c r="Z8" s="1052" t="s">
        <v>13</v>
      </c>
      <c r="AA8" s="1063" t="s">
        <v>72</v>
      </c>
      <c r="AB8" s="1079" t="s">
        <v>11</v>
      </c>
      <c r="AC8" s="1057"/>
      <c r="AD8" s="1058" t="s">
        <v>12</v>
      </c>
      <c r="AE8" s="1058"/>
      <c r="AF8" s="1052" t="s">
        <v>13</v>
      </c>
      <c r="AG8" s="1074" t="s">
        <v>69</v>
      </c>
    </row>
    <row r="9" spans="1:33" ht="79.5" customHeight="1" thickBot="1">
      <c r="A9" s="1043"/>
      <c r="B9" s="1051"/>
      <c r="C9" s="1069"/>
      <c r="D9" s="3" t="s">
        <v>67</v>
      </c>
      <c r="E9" s="2" t="s">
        <v>68</v>
      </c>
      <c r="F9" s="4" t="s">
        <v>67</v>
      </c>
      <c r="G9" s="2" t="s">
        <v>68</v>
      </c>
      <c r="H9" s="1052"/>
      <c r="I9" s="1053"/>
      <c r="J9" s="3" t="s">
        <v>67</v>
      </c>
      <c r="K9" s="2" t="s">
        <v>68</v>
      </c>
      <c r="L9" s="4" t="s">
        <v>67</v>
      </c>
      <c r="M9" s="2" t="s">
        <v>68</v>
      </c>
      <c r="N9" s="1052"/>
      <c r="O9" s="1053"/>
      <c r="P9" s="3" t="s">
        <v>67</v>
      </c>
      <c r="Q9" s="2" t="s">
        <v>68</v>
      </c>
      <c r="R9" s="4" t="s">
        <v>67</v>
      </c>
      <c r="S9" s="2" t="s">
        <v>68</v>
      </c>
      <c r="T9" s="1052"/>
      <c r="U9" s="1053"/>
      <c r="V9" s="3" t="s">
        <v>67</v>
      </c>
      <c r="W9" s="2" t="s">
        <v>68</v>
      </c>
      <c r="X9" s="4" t="s">
        <v>67</v>
      </c>
      <c r="Y9" s="2" t="s">
        <v>68</v>
      </c>
      <c r="Z9" s="1052"/>
      <c r="AA9" s="1063"/>
      <c r="AB9" s="114" t="s">
        <v>67</v>
      </c>
      <c r="AC9" s="2" t="s">
        <v>68</v>
      </c>
      <c r="AD9" s="4" t="s">
        <v>67</v>
      </c>
      <c r="AE9" s="2" t="s">
        <v>68</v>
      </c>
      <c r="AF9" s="1052"/>
      <c r="AG9" s="1074"/>
    </row>
    <row r="10" spans="1:33" ht="21.75" customHeight="1" thickBot="1">
      <c r="A10" s="292"/>
      <c r="B10" s="331"/>
      <c r="C10" s="125" t="s">
        <v>63</v>
      </c>
      <c r="D10" s="140"/>
      <c r="E10" s="141"/>
      <c r="F10" s="141"/>
      <c r="G10" s="141"/>
      <c r="H10" s="141"/>
      <c r="I10" s="142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143"/>
      <c r="AC10" s="141"/>
      <c r="AD10" s="141"/>
      <c r="AE10" s="141"/>
      <c r="AF10" s="141"/>
      <c r="AG10" s="144"/>
    </row>
    <row r="11" spans="1:33" ht="15.75" customHeight="1">
      <c r="A11" s="293" t="s">
        <v>51</v>
      </c>
      <c r="B11" s="301"/>
      <c r="C11" s="61" t="s">
        <v>52</v>
      </c>
      <c r="D11" s="1084"/>
      <c r="E11" s="1085"/>
      <c r="F11" s="1085"/>
      <c r="G11" s="1085"/>
      <c r="H11" s="1085"/>
      <c r="I11" s="1085"/>
      <c r="J11" s="1085"/>
      <c r="K11" s="1085"/>
      <c r="L11" s="1085"/>
      <c r="M11" s="1085"/>
      <c r="N11" s="1085"/>
      <c r="O11" s="1085"/>
      <c r="P11" s="1085"/>
      <c r="Q11" s="1085"/>
      <c r="R11" s="1085"/>
      <c r="S11" s="1085"/>
      <c r="T11" s="1085"/>
      <c r="U11" s="1085"/>
      <c r="V11" s="1085"/>
      <c r="W11" s="1085"/>
      <c r="X11" s="1085"/>
      <c r="Y11" s="1085"/>
      <c r="Z11" s="1085"/>
      <c r="AA11" s="1085"/>
      <c r="AB11" s="1085"/>
      <c r="AC11" s="1085"/>
      <c r="AD11" s="1085"/>
      <c r="AE11" s="1085"/>
      <c r="AF11" s="1085"/>
      <c r="AG11" s="1086"/>
    </row>
    <row r="12" spans="1:36" ht="15.75" customHeight="1">
      <c r="A12" s="293"/>
      <c r="B12" s="301"/>
      <c r="C12" s="277" t="s">
        <v>129</v>
      </c>
      <c r="D12" s="1087"/>
      <c r="E12" s="1088"/>
      <c r="F12" s="1088"/>
      <c r="G12" s="1088"/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8"/>
      <c r="S12" s="1088"/>
      <c r="T12" s="1088"/>
      <c r="U12" s="1088"/>
      <c r="V12" s="1088"/>
      <c r="W12" s="1088"/>
      <c r="X12" s="1088"/>
      <c r="Y12" s="1088"/>
      <c r="Z12" s="1088"/>
      <c r="AA12" s="1088"/>
      <c r="AB12" s="1088"/>
      <c r="AC12" s="1088"/>
      <c r="AD12" s="1088"/>
      <c r="AE12" s="1088"/>
      <c r="AF12" s="1088"/>
      <c r="AG12" s="1089"/>
      <c r="AJ12" s="750"/>
    </row>
    <row r="13" spans="1:34" ht="15.75" customHeight="1">
      <c r="A13" s="881" t="s">
        <v>593</v>
      </c>
      <c r="B13" s="867" t="s">
        <v>23</v>
      </c>
      <c r="C13" s="868" t="s">
        <v>489</v>
      </c>
      <c r="D13" s="829"/>
      <c r="E13" s="830"/>
      <c r="F13" s="831"/>
      <c r="G13" s="830"/>
      <c r="H13" s="831"/>
      <c r="I13" s="832"/>
      <c r="J13" s="892">
        <v>3</v>
      </c>
      <c r="K13" s="893">
        <v>45</v>
      </c>
      <c r="L13" s="894">
        <v>1</v>
      </c>
      <c r="M13" s="893">
        <v>15</v>
      </c>
      <c r="N13" s="894">
        <v>6</v>
      </c>
      <c r="O13" s="895" t="s">
        <v>18</v>
      </c>
      <c r="P13" s="829"/>
      <c r="Q13" s="830"/>
      <c r="R13" s="831"/>
      <c r="S13" s="830"/>
      <c r="T13" s="831"/>
      <c r="U13" s="832"/>
      <c r="V13" s="829"/>
      <c r="W13" s="830"/>
      <c r="X13" s="831"/>
      <c r="Y13" s="830"/>
      <c r="Z13" s="831"/>
      <c r="AA13" s="833"/>
      <c r="AB13" s="834">
        <f aca="true" t="shared" si="0" ref="AB13:AD18">SUM(D13,J13,P13,V13)</f>
        <v>3</v>
      </c>
      <c r="AC13" s="830">
        <f t="shared" si="0"/>
        <v>45</v>
      </c>
      <c r="AD13" s="873">
        <f t="shared" si="0"/>
        <v>1</v>
      </c>
      <c r="AE13" s="830">
        <f aca="true" t="shared" si="1" ref="AE13:AF18">SUM(A13,G13,M13,S13,Y13)</f>
        <v>15</v>
      </c>
      <c r="AF13" s="873">
        <f t="shared" si="1"/>
        <v>6</v>
      </c>
      <c r="AG13" s="826">
        <f aca="true" t="shared" si="2" ref="AG13:AG19">SUM(AB13,AD13)</f>
        <v>4</v>
      </c>
      <c r="AH13" s="735"/>
    </row>
    <row r="14" spans="1:34" ht="15.75" customHeight="1">
      <c r="A14" s="881" t="s">
        <v>594</v>
      </c>
      <c r="B14" s="867" t="s">
        <v>23</v>
      </c>
      <c r="C14" s="868" t="s">
        <v>490</v>
      </c>
      <c r="D14" s="829"/>
      <c r="E14" s="830"/>
      <c r="F14" s="831"/>
      <c r="G14" s="830"/>
      <c r="H14" s="831"/>
      <c r="I14" s="832"/>
      <c r="J14" s="896">
        <v>2</v>
      </c>
      <c r="K14" s="897">
        <v>30</v>
      </c>
      <c r="L14" s="898">
        <v>3</v>
      </c>
      <c r="M14" s="897">
        <v>45</v>
      </c>
      <c r="N14" s="898">
        <v>8</v>
      </c>
      <c r="O14" s="899" t="s">
        <v>18</v>
      </c>
      <c r="P14" s="829"/>
      <c r="Q14" s="830"/>
      <c r="R14" s="831"/>
      <c r="S14" s="830"/>
      <c r="T14" s="831"/>
      <c r="U14" s="832"/>
      <c r="V14" s="829"/>
      <c r="W14" s="830"/>
      <c r="X14" s="831"/>
      <c r="Y14" s="830"/>
      <c r="Z14" s="831"/>
      <c r="AA14" s="833"/>
      <c r="AB14" s="834">
        <f t="shared" si="0"/>
        <v>2</v>
      </c>
      <c r="AC14" s="830">
        <f t="shared" si="0"/>
        <v>30</v>
      </c>
      <c r="AD14" s="873">
        <f t="shared" si="0"/>
        <v>3</v>
      </c>
      <c r="AE14" s="830">
        <f t="shared" si="1"/>
        <v>45</v>
      </c>
      <c r="AF14" s="873">
        <f t="shared" si="1"/>
        <v>8</v>
      </c>
      <c r="AG14" s="826">
        <f t="shared" si="2"/>
        <v>5</v>
      </c>
      <c r="AH14" s="735"/>
    </row>
    <row r="15" spans="1:34" ht="15.75" customHeight="1">
      <c r="A15" s="551" t="s">
        <v>521</v>
      </c>
      <c r="B15" s="312" t="s">
        <v>23</v>
      </c>
      <c r="C15" s="547" t="s">
        <v>491</v>
      </c>
      <c r="D15" s="9"/>
      <c r="E15" s="126"/>
      <c r="F15" s="10"/>
      <c r="G15" s="126"/>
      <c r="H15" s="10"/>
      <c r="I15" s="11"/>
      <c r="J15" s="632">
        <v>3</v>
      </c>
      <c r="K15" s="633">
        <v>45</v>
      </c>
      <c r="L15" s="634"/>
      <c r="M15" s="633"/>
      <c r="N15" s="634">
        <v>4</v>
      </c>
      <c r="O15" s="635" t="s">
        <v>21</v>
      </c>
      <c r="P15" s="9"/>
      <c r="Q15" s="126"/>
      <c r="R15" s="10"/>
      <c r="S15" s="126"/>
      <c r="T15" s="10"/>
      <c r="U15" s="11"/>
      <c r="V15" s="9"/>
      <c r="W15" s="126"/>
      <c r="X15" s="10"/>
      <c r="Y15" s="126"/>
      <c r="Z15" s="10"/>
      <c r="AA15" s="62"/>
      <c r="AB15" s="156">
        <f t="shared" si="0"/>
        <v>3</v>
      </c>
      <c r="AC15" s="126">
        <f t="shared" si="0"/>
        <v>45</v>
      </c>
      <c r="AD15" s="254">
        <f t="shared" si="0"/>
        <v>0</v>
      </c>
      <c r="AE15" s="126">
        <f t="shared" si="1"/>
        <v>0</v>
      </c>
      <c r="AF15" s="254">
        <f t="shared" si="1"/>
        <v>4</v>
      </c>
      <c r="AG15" s="127">
        <f t="shared" si="2"/>
        <v>3</v>
      </c>
      <c r="AH15" s="735"/>
    </row>
    <row r="16" spans="1:34" ht="15.75" customHeight="1">
      <c r="A16" s="881" t="s">
        <v>595</v>
      </c>
      <c r="B16" s="874" t="s">
        <v>23</v>
      </c>
      <c r="C16" s="868" t="s">
        <v>492</v>
      </c>
      <c r="D16" s="829"/>
      <c r="E16" s="830"/>
      <c r="F16" s="831"/>
      <c r="G16" s="830"/>
      <c r="H16" s="831"/>
      <c r="I16" s="832"/>
      <c r="J16" s="896">
        <v>1</v>
      </c>
      <c r="K16" s="897">
        <v>15</v>
      </c>
      <c r="L16" s="898">
        <v>3</v>
      </c>
      <c r="M16" s="897">
        <v>45</v>
      </c>
      <c r="N16" s="898">
        <v>6</v>
      </c>
      <c r="O16" s="899" t="s">
        <v>18</v>
      </c>
      <c r="P16" s="829"/>
      <c r="Q16" s="830"/>
      <c r="R16" s="831"/>
      <c r="S16" s="830"/>
      <c r="T16" s="831"/>
      <c r="U16" s="832"/>
      <c r="V16" s="829"/>
      <c r="W16" s="830"/>
      <c r="X16" s="831"/>
      <c r="Y16" s="830"/>
      <c r="Z16" s="831"/>
      <c r="AA16" s="833"/>
      <c r="AB16" s="834">
        <f t="shared" si="0"/>
        <v>1</v>
      </c>
      <c r="AC16" s="830">
        <f t="shared" si="0"/>
        <v>15</v>
      </c>
      <c r="AD16" s="873">
        <f t="shared" si="0"/>
        <v>3</v>
      </c>
      <c r="AE16" s="830">
        <f t="shared" si="1"/>
        <v>45</v>
      </c>
      <c r="AF16" s="873">
        <f t="shared" si="1"/>
        <v>6</v>
      </c>
      <c r="AG16" s="826">
        <f t="shared" si="2"/>
        <v>4</v>
      </c>
      <c r="AH16" s="735"/>
    </row>
    <row r="17" spans="1:33" ht="15.75" customHeight="1">
      <c r="A17" s="518"/>
      <c r="B17" s="312" t="s">
        <v>22</v>
      </c>
      <c r="C17" s="547" t="s">
        <v>327</v>
      </c>
      <c r="D17" s="513"/>
      <c r="E17" s="513"/>
      <c r="F17" s="513"/>
      <c r="G17" s="513"/>
      <c r="H17" s="513"/>
      <c r="I17" s="513"/>
      <c r="J17" s="636">
        <v>1</v>
      </c>
      <c r="K17" s="637">
        <v>15</v>
      </c>
      <c r="L17" s="638">
        <v>1</v>
      </c>
      <c r="M17" s="637">
        <v>15</v>
      </c>
      <c r="N17" s="638">
        <v>3</v>
      </c>
      <c r="O17" s="785" t="s">
        <v>18</v>
      </c>
      <c r="P17" s="519"/>
      <c r="Q17" s="513"/>
      <c r="R17" s="519"/>
      <c r="S17" s="519"/>
      <c r="T17" s="519"/>
      <c r="U17" s="539"/>
      <c r="V17" s="549"/>
      <c r="W17" s="513"/>
      <c r="X17" s="519"/>
      <c r="Y17" s="513"/>
      <c r="Z17" s="519"/>
      <c r="AA17" s="515"/>
      <c r="AB17" s="516">
        <f t="shared" si="0"/>
        <v>1</v>
      </c>
      <c r="AC17" s="513">
        <f>SUM(E17,K17,Q17,W17)</f>
        <v>15</v>
      </c>
      <c r="AD17" s="517">
        <f>SUM(F17,L17,R17,X17)</f>
        <v>1</v>
      </c>
      <c r="AE17" s="513">
        <f t="shared" si="1"/>
        <v>15</v>
      </c>
      <c r="AF17" s="517">
        <f>SUM(B17,H17,N17,T17,Z17)</f>
        <v>3</v>
      </c>
      <c r="AG17" s="521">
        <f t="shared" si="2"/>
        <v>2</v>
      </c>
    </row>
    <row r="18" spans="1:33" ht="15.75" customHeight="1" thickBot="1">
      <c r="A18" s="551" t="s">
        <v>384</v>
      </c>
      <c r="B18" s="312" t="s">
        <v>23</v>
      </c>
      <c r="C18" s="552" t="s">
        <v>166</v>
      </c>
      <c r="D18" s="549"/>
      <c r="E18" s="513"/>
      <c r="F18" s="519"/>
      <c r="G18" s="513"/>
      <c r="H18" s="519"/>
      <c r="I18" s="539"/>
      <c r="J18" s="636">
        <v>0</v>
      </c>
      <c r="K18" s="637">
        <v>0</v>
      </c>
      <c r="L18" s="638">
        <v>2</v>
      </c>
      <c r="M18" s="637">
        <v>30</v>
      </c>
      <c r="N18" s="638">
        <v>3</v>
      </c>
      <c r="O18" s="639" t="s">
        <v>18</v>
      </c>
      <c r="P18" s="549"/>
      <c r="Q18" s="513"/>
      <c r="R18" s="519"/>
      <c r="S18" s="513"/>
      <c r="T18" s="519"/>
      <c r="U18" s="539"/>
      <c r="V18" s="549"/>
      <c r="W18" s="513"/>
      <c r="X18" s="519"/>
      <c r="Y18" s="513"/>
      <c r="Z18" s="519"/>
      <c r="AA18" s="515"/>
      <c r="AB18" s="516">
        <f t="shared" si="0"/>
        <v>0</v>
      </c>
      <c r="AC18" s="513">
        <f t="shared" si="0"/>
        <v>0</v>
      </c>
      <c r="AD18" s="517">
        <f t="shared" si="0"/>
        <v>2</v>
      </c>
      <c r="AE18" s="513">
        <f t="shared" si="1"/>
        <v>30</v>
      </c>
      <c r="AF18" s="517">
        <f t="shared" si="1"/>
        <v>3</v>
      </c>
      <c r="AG18" s="521">
        <f t="shared" si="2"/>
        <v>2</v>
      </c>
    </row>
    <row r="19" spans="1:33" ht="15.75" customHeight="1" thickBot="1">
      <c r="A19" s="316"/>
      <c r="B19" s="312"/>
      <c r="C19" s="333" t="s">
        <v>220</v>
      </c>
      <c r="D19" s="21">
        <f>SUM(D12:D18)</f>
        <v>0</v>
      </c>
      <c r="E19" s="22">
        <f>SUM(E12:E18)</f>
        <v>0</v>
      </c>
      <c r="F19" s="22">
        <f>SUM(F12:F18)</f>
        <v>0</v>
      </c>
      <c r="G19" s="22">
        <f>SUM(G12:G18)</f>
        <v>0</v>
      </c>
      <c r="H19" s="137">
        <f>SUM(H12:H18)</f>
        <v>0</v>
      </c>
      <c r="I19" s="131">
        <f>SUM(D19,F19)</f>
        <v>0</v>
      </c>
      <c r="J19" s="21">
        <f>SUM(J12:J18)</f>
        <v>10</v>
      </c>
      <c r="K19" s="22">
        <f>SUM(K12:K18)</f>
        <v>150</v>
      </c>
      <c r="L19" s="22">
        <f>SUM(L12:L18)</f>
        <v>10</v>
      </c>
      <c r="M19" s="22">
        <f>SUM(M12:M18)</f>
        <v>150</v>
      </c>
      <c r="N19" s="137">
        <f>SUM(N13:N18)</f>
        <v>30</v>
      </c>
      <c r="O19" s="131">
        <f>SUM(J19,L19)</f>
        <v>20</v>
      </c>
      <c r="P19" s="21">
        <f aca="true" t="shared" si="3" ref="P19:Z19">SUM(P12:P18)</f>
        <v>0</v>
      </c>
      <c r="Q19" s="21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137">
        <f t="shared" si="3"/>
        <v>0</v>
      </c>
      <c r="V19" s="21">
        <f t="shared" si="3"/>
        <v>0</v>
      </c>
      <c r="W19" s="21">
        <f t="shared" si="3"/>
        <v>0</v>
      </c>
      <c r="X19" s="22">
        <f t="shared" si="3"/>
        <v>0</v>
      </c>
      <c r="Y19" s="22">
        <f t="shared" si="3"/>
        <v>0</v>
      </c>
      <c r="Z19" s="137">
        <f t="shared" si="3"/>
        <v>0</v>
      </c>
      <c r="AA19" s="131">
        <f>SUM(V19,X19)</f>
        <v>0</v>
      </c>
      <c r="AB19" s="21">
        <f>SUM(AB12:AB18)</f>
        <v>10</v>
      </c>
      <c r="AC19" s="22">
        <f>SUM(AC12:AC18)</f>
        <v>150</v>
      </c>
      <c r="AD19" s="22">
        <f>SUM(AD12:AD18)</f>
        <v>10</v>
      </c>
      <c r="AE19" s="22">
        <f>SUM(AE12:AE18)</f>
        <v>150</v>
      </c>
      <c r="AF19" s="137">
        <f>SUM(AF12:AF18)</f>
        <v>30</v>
      </c>
      <c r="AG19" s="599">
        <f t="shared" si="2"/>
        <v>20</v>
      </c>
    </row>
    <row r="20" spans="1:33" ht="15.75" customHeight="1">
      <c r="A20" s="523" t="s">
        <v>8</v>
      </c>
      <c r="B20" s="303"/>
      <c r="C20" s="16" t="s">
        <v>53</v>
      </c>
      <c r="D20" s="1038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39"/>
      <c r="AC20" s="1039"/>
      <c r="AD20" s="1039"/>
      <c r="AE20" s="1039"/>
      <c r="AF20" s="1039"/>
      <c r="AG20" s="1040"/>
    </row>
    <row r="21" spans="1:33" ht="16.5">
      <c r="A21" s="337" t="s">
        <v>362</v>
      </c>
      <c r="B21" s="315" t="s">
        <v>23</v>
      </c>
      <c r="C21" s="133" t="s">
        <v>224</v>
      </c>
      <c r="D21" s="65"/>
      <c r="E21" s="126"/>
      <c r="F21" s="10"/>
      <c r="G21" s="126"/>
      <c r="H21" s="24"/>
      <c r="I21" s="11"/>
      <c r="J21" s="65"/>
      <c r="K21" s="126"/>
      <c r="L21" s="24"/>
      <c r="M21" s="126"/>
      <c r="N21" s="24"/>
      <c r="O21" s="11"/>
      <c r="P21" s="512">
        <v>1</v>
      </c>
      <c r="Q21" s="513">
        <v>15</v>
      </c>
      <c r="R21" s="514">
        <v>1</v>
      </c>
      <c r="S21" s="513">
        <v>15</v>
      </c>
      <c r="T21" s="514">
        <v>4</v>
      </c>
      <c r="U21" s="514" t="s">
        <v>18</v>
      </c>
      <c r="V21" s="512"/>
      <c r="W21" s="513"/>
      <c r="X21" s="514"/>
      <c r="Y21" s="513"/>
      <c r="Z21" s="514"/>
      <c r="AA21" s="515"/>
      <c r="AB21" s="156">
        <f>SUM(D21,J21,P21,V21)</f>
        <v>1</v>
      </c>
      <c r="AC21" s="126">
        <f>SUM(E21,K21,Q21,W21)</f>
        <v>15</v>
      </c>
      <c r="AD21" s="254">
        <f>SUM(F21,L21,R21,X21)</f>
        <v>1</v>
      </c>
      <c r="AE21" s="126">
        <f>SUM(A21,G21,M21,S21,Y21)</f>
        <v>15</v>
      </c>
      <c r="AF21" s="254">
        <f>SUM(B21,H21,N21,T21,Z21)</f>
        <v>4</v>
      </c>
      <c r="AG21" s="127">
        <f>SUM(AB21,AD21)</f>
        <v>2</v>
      </c>
    </row>
    <row r="22" spans="1:33" ht="16.5">
      <c r="A22" s="337" t="s">
        <v>363</v>
      </c>
      <c r="B22" s="315" t="s">
        <v>23</v>
      </c>
      <c r="C22" s="133" t="s">
        <v>225</v>
      </c>
      <c r="D22" s="65"/>
      <c r="E22" s="126"/>
      <c r="F22" s="10"/>
      <c r="G22" s="126"/>
      <c r="H22" s="24"/>
      <c r="I22" s="11"/>
      <c r="J22" s="65"/>
      <c r="K22" s="126"/>
      <c r="L22" s="24"/>
      <c r="M22" s="126"/>
      <c r="N22" s="24"/>
      <c r="O22" s="11"/>
      <c r="P22" s="512">
        <v>2</v>
      </c>
      <c r="Q22" s="513">
        <v>30</v>
      </c>
      <c r="R22" s="514">
        <v>2</v>
      </c>
      <c r="S22" s="513">
        <v>30</v>
      </c>
      <c r="T22" s="514">
        <v>4</v>
      </c>
      <c r="U22" s="514" t="s">
        <v>18</v>
      </c>
      <c r="V22" s="512"/>
      <c r="W22" s="513"/>
      <c r="X22" s="514"/>
      <c r="Y22" s="513"/>
      <c r="Z22" s="514"/>
      <c r="AA22" s="515"/>
      <c r="AB22" s="156">
        <f>SUM(D22,J22,P22,V22)</f>
        <v>2</v>
      </c>
      <c r="AC22" s="126">
        <f aca="true" t="shared" si="4" ref="AC22:AC31">SUM(E22,K22,Q22,W22)</f>
        <v>30</v>
      </c>
      <c r="AD22" s="254">
        <f aca="true" t="shared" si="5" ref="AD22:AD31">SUM(F22,L22,R22,X22)</f>
        <v>2</v>
      </c>
      <c r="AE22" s="126">
        <f>SUM(A22,G22,M22,S22,Y22)</f>
        <v>30</v>
      </c>
      <c r="AF22" s="254">
        <f aca="true" t="shared" si="6" ref="AF22:AF31">SUM(B22,H22,N22,T22,Z22)</f>
        <v>4</v>
      </c>
      <c r="AG22" s="127">
        <f aca="true" t="shared" si="7" ref="AG22:AG32">SUM(AB22,AD22)</f>
        <v>4</v>
      </c>
    </row>
    <row r="23" spans="1:33" ht="16.5">
      <c r="A23" s="337" t="s">
        <v>365</v>
      </c>
      <c r="B23" s="315" t="s">
        <v>23</v>
      </c>
      <c r="C23" s="133" t="s">
        <v>226</v>
      </c>
      <c r="D23" s="264"/>
      <c r="E23" s="157"/>
      <c r="F23" s="14"/>
      <c r="G23" s="157"/>
      <c r="H23" s="266"/>
      <c r="I23" s="15"/>
      <c r="J23" s="264"/>
      <c r="K23" s="157"/>
      <c r="L23" s="266"/>
      <c r="M23" s="157"/>
      <c r="N23" s="266"/>
      <c r="O23" s="15"/>
      <c r="P23" s="540">
        <v>1</v>
      </c>
      <c r="Q23" s="541">
        <v>15</v>
      </c>
      <c r="R23" s="542">
        <v>1</v>
      </c>
      <c r="S23" s="541">
        <v>15</v>
      </c>
      <c r="T23" s="542">
        <v>3</v>
      </c>
      <c r="U23" s="514" t="s">
        <v>18</v>
      </c>
      <c r="V23" s="540"/>
      <c r="W23" s="513"/>
      <c r="X23" s="542"/>
      <c r="Y23" s="541"/>
      <c r="Z23" s="514"/>
      <c r="AA23" s="543" t="s">
        <v>415</v>
      </c>
      <c r="AB23" s="156">
        <f aca="true" t="shared" si="8" ref="AB23:AD27">SUM(D23,J23,P23,V23)</f>
        <v>1</v>
      </c>
      <c r="AC23" s="126">
        <f t="shared" si="8"/>
        <v>15</v>
      </c>
      <c r="AD23" s="254">
        <f t="shared" si="8"/>
        <v>1</v>
      </c>
      <c r="AE23" s="126">
        <f aca="true" t="shared" si="9" ref="AE23:AF27">SUM(A23,G23,M23,S23,Y23)</f>
        <v>15</v>
      </c>
      <c r="AF23" s="254">
        <f t="shared" si="9"/>
        <v>3</v>
      </c>
      <c r="AG23" s="127">
        <f>SUM(AB23,AD23)</f>
        <v>2</v>
      </c>
    </row>
    <row r="24" spans="1:33" ht="16.5">
      <c r="A24" s="337" t="s">
        <v>367</v>
      </c>
      <c r="B24" s="315" t="s">
        <v>23</v>
      </c>
      <c r="C24" s="133" t="s">
        <v>227</v>
      </c>
      <c r="D24" s="65"/>
      <c r="E24" s="126"/>
      <c r="F24" s="10"/>
      <c r="G24" s="126"/>
      <c r="H24" s="24"/>
      <c r="I24" s="11"/>
      <c r="J24" s="65"/>
      <c r="K24" s="126"/>
      <c r="L24" s="24"/>
      <c r="M24" s="126"/>
      <c r="N24" s="24"/>
      <c r="O24" s="11"/>
      <c r="P24" s="512">
        <v>1</v>
      </c>
      <c r="Q24" s="513">
        <v>15</v>
      </c>
      <c r="R24" s="514">
        <v>1</v>
      </c>
      <c r="S24" s="513">
        <v>15</v>
      </c>
      <c r="T24" s="514">
        <v>3</v>
      </c>
      <c r="U24" s="514" t="s">
        <v>21</v>
      </c>
      <c r="V24" s="512"/>
      <c r="W24" s="513"/>
      <c r="X24" s="514"/>
      <c r="Y24" s="513"/>
      <c r="Z24" s="514"/>
      <c r="AA24" s="544"/>
      <c r="AB24" s="156">
        <f t="shared" si="8"/>
        <v>1</v>
      </c>
      <c r="AC24" s="126">
        <f t="shared" si="8"/>
        <v>15</v>
      </c>
      <c r="AD24" s="254">
        <f t="shared" si="8"/>
        <v>1</v>
      </c>
      <c r="AE24" s="126">
        <f t="shared" si="9"/>
        <v>15</v>
      </c>
      <c r="AF24" s="254">
        <f t="shared" si="9"/>
        <v>3</v>
      </c>
      <c r="AG24" s="127">
        <f>SUM(AB24,AD24)</f>
        <v>2</v>
      </c>
    </row>
    <row r="25" spans="1:33" ht="16.5">
      <c r="A25" s="337" t="s">
        <v>368</v>
      </c>
      <c r="B25" s="312" t="s">
        <v>23</v>
      </c>
      <c r="C25" s="133" t="s">
        <v>372</v>
      </c>
      <c r="D25" s="65"/>
      <c r="E25" s="126"/>
      <c r="F25" s="10"/>
      <c r="G25" s="126"/>
      <c r="H25" s="24"/>
      <c r="I25" s="11"/>
      <c r="J25" s="65"/>
      <c r="K25" s="126"/>
      <c r="L25" s="24"/>
      <c r="M25" s="126"/>
      <c r="N25" s="24"/>
      <c r="O25" s="11"/>
      <c r="P25" s="512">
        <v>3</v>
      </c>
      <c r="Q25" s="513">
        <v>45</v>
      </c>
      <c r="R25" s="514">
        <v>3</v>
      </c>
      <c r="S25" s="513">
        <v>45</v>
      </c>
      <c r="T25" s="514">
        <v>7</v>
      </c>
      <c r="U25" s="510" t="s">
        <v>18</v>
      </c>
      <c r="V25" s="512"/>
      <c r="W25" s="513"/>
      <c r="X25" s="514"/>
      <c r="Y25" s="513"/>
      <c r="Z25" s="514"/>
      <c r="AA25" s="543" t="s">
        <v>415</v>
      </c>
      <c r="AB25" s="156">
        <f t="shared" si="8"/>
        <v>3</v>
      </c>
      <c r="AC25" s="126">
        <f t="shared" si="8"/>
        <v>45</v>
      </c>
      <c r="AD25" s="254">
        <f t="shared" si="8"/>
        <v>3</v>
      </c>
      <c r="AE25" s="126">
        <f t="shared" si="9"/>
        <v>45</v>
      </c>
      <c r="AF25" s="254">
        <f t="shared" si="9"/>
        <v>7</v>
      </c>
      <c r="AG25" s="127">
        <f>SUM(AB25,AD25)</f>
        <v>6</v>
      </c>
    </row>
    <row r="26" spans="1:33" ht="15.75" customHeight="1">
      <c r="A26" s="337" t="s">
        <v>370</v>
      </c>
      <c r="B26" s="312" t="s">
        <v>23</v>
      </c>
      <c r="C26" s="133" t="s">
        <v>374</v>
      </c>
      <c r="D26" s="264"/>
      <c r="E26" s="157"/>
      <c r="F26" s="14"/>
      <c r="G26" s="157"/>
      <c r="H26" s="266"/>
      <c r="I26" s="15"/>
      <c r="J26" s="264"/>
      <c r="K26" s="157"/>
      <c r="L26" s="266"/>
      <c r="M26" s="157"/>
      <c r="N26" s="266"/>
      <c r="O26" s="15"/>
      <c r="P26" s="540">
        <v>3</v>
      </c>
      <c r="Q26" s="541">
        <v>45</v>
      </c>
      <c r="R26" s="542">
        <v>2</v>
      </c>
      <c r="S26" s="541">
        <v>30</v>
      </c>
      <c r="T26" s="542">
        <v>6</v>
      </c>
      <c r="U26" s="544" t="s">
        <v>17</v>
      </c>
      <c r="V26" s="540"/>
      <c r="W26" s="513"/>
      <c r="X26" s="542"/>
      <c r="Y26" s="541"/>
      <c r="Z26" s="514"/>
      <c r="AA26" s="543"/>
      <c r="AB26" s="156">
        <f t="shared" si="8"/>
        <v>3</v>
      </c>
      <c r="AC26" s="126">
        <f t="shared" si="8"/>
        <v>45</v>
      </c>
      <c r="AD26" s="254">
        <f t="shared" si="8"/>
        <v>2</v>
      </c>
      <c r="AE26" s="126">
        <f t="shared" si="9"/>
        <v>30</v>
      </c>
      <c r="AF26" s="254">
        <f t="shared" si="9"/>
        <v>6</v>
      </c>
      <c r="AG26" s="127">
        <f>SUM(AB26,AD26)</f>
        <v>5</v>
      </c>
    </row>
    <row r="27" spans="1:33" ht="15.75" customHeight="1">
      <c r="A27" s="531"/>
      <c r="B27" s="312" t="s">
        <v>22</v>
      </c>
      <c r="C27" s="547" t="s">
        <v>327</v>
      </c>
      <c r="D27" s="506"/>
      <c r="E27" s="507"/>
      <c r="F27" s="508"/>
      <c r="G27" s="507"/>
      <c r="H27" s="509"/>
      <c r="I27" s="510"/>
      <c r="J27" s="506"/>
      <c r="K27" s="507"/>
      <c r="L27" s="509"/>
      <c r="M27" s="507"/>
      <c r="N27" s="509"/>
      <c r="O27" s="510"/>
      <c r="P27" s="512">
        <v>1</v>
      </c>
      <c r="Q27" s="513">
        <v>15</v>
      </c>
      <c r="R27" s="514">
        <v>1</v>
      </c>
      <c r="S27" s="513">
        <v>15</v>
      </c>
      <c r="T27" s="514">
        <v>3</v>
      </c>
      <c r="U27" s="539" t="s">
        <v>18</v>
      </c>
      <c r="V27" s="512"/>
      <c r="W27" s="513"/>
      <c r="X27" s="514"/>
      <c r="Y27" s="513"/>
      <c r="Z27" s="514"/>
      <c r="AA27" s="539"/>
      <c r="AB27" s="572">
        <f t="shared" si="8"/>
        <v>1</v>
      </c>
      <c r="AC27" s="535">
        <f t="shared" si="8"/>
        <v>15</v>
      </c>
      <c r="AD27" s="573">
        <f t="shared" si="8"/>
        <v>1</v>
      </c>
      <c r="AE27" s="535">
        <f t="shared" si="9"/>
        <v>15</v>
      </c>
      <c r="AF27" s="573">
        <f t="shared" si="9"/>
        <v>3</v>
      </c>
      <c r="AG27" s="574">
        <f>SUM(AB27,AD27)</f>
        <v>2</v>
      </c>
    </row>
    <row r="28" spans="1:33" ht="16.5">
      <c r="A28" s="337" t="s">
        <v>364</v>
      </c>
      <c r="B28" s="312" t="s">
        <v>23</v>
      </c>
      <c r="C28" s="547" t="s">
        <v>229</v>
      </c>
      <c r="D28" s="506"/>
      <c r="E28" s="513"/>
      <c r="F28" s="519"/>
      <c r="G28" s="513"/>
      <c r="H28" s="509"/>
      <c r="I28" s="539"/>
      <c r="J28" s="506"/>
      <c r="K28" s="513"/>
      <c r="L28" s="509"/>
      <c r="M28" s="513"/>
      <c r="N28" s="509"/>
      <c r="O28" s="539"/>
      <c r="P28" s="512"/>
      <c r="Q28" s="513"/>
      <c r="R28" s="514"/>
      <c r="S28" s="513"/>
      <c r="T28" s="514"/>
      <c r="U28" s="514"/>
      <c r="V28" s="512">
        <v>1</v>
      </c>
      <c r="W28" s="513">
        <v>15</v>
      </c>
      <c r="X28" s="514">
        <v>1</v>
      </c>
      <c r="Y28" s="513">
        <v>15</v>
      </c>
      <c r="Z28" s="514">
        <v>2</v>
      </c>
      <c r="AA28" s="514" t="s">
        <v>18</v>
      </c>
      <c r="AB28" s="516">
        <f aca="true" t="shared" si="10" ref="AB28:AB34">SUM(D28,J28,P28,V28)</f>
        <v>1</v>
      </c>
      <c r="AC28" s="513">
        <f t="shared" si="4"/>
        <v>15</v>
      </c>
      <c r="AD28" s="517">
        <f t="shared" si="5"/>
        <v>1</v>
      </c>
      <c r="AE28" s="513">
        <f aca="true" t="shared" si="11" ref="AE28:AE34">SUM(A28,G28,M28,S28,Y28)</f>
        <v>15</v>
      </c>
      <c r="AF28" s="517">
        <f t="shared" si="6"/>
        <v>2</v>
      </c>
      <c r="AG28" s="521">
        <f t="shared" si="7"/>
        <v>2</v>
      </c>
    </row>
    <row r="29" spans="1:33" ht="16.5">
      <c r="A29" s="337" t="s">
        <v>366</v>
      </c>
      <c r="B29" s="312" t="s">
        <v>23</v>
      </c>
      <c r="C29" s="547" t="s">
        <v>230</v>
      </c>
      <c r="D29" s="558"/>
      <c r="E29" s="541"/>
      <c r="F29" s="596"/>
      <c r="G29" s="541"/>
      <c r="H29" s="561"/>
      <c r="I29" s="544"/>
      <c r="J29" s="558"/>
      <c r="K29" s="541"/>
      <c r="L29" s="561"/>
      <c r="M29" s="541"/>
      <c r="N29" s="561"/>
      <c r="O29" s="544"/>
      <c r="P29" s="540"/>
      <c r="Q29" s="541"/>
      <c r="R29" s="542"/>
      <c r="S29" s="541"/>
      <c r="T29" s="542"/>
      <c r="U29" s="544"/>
      <c r="V29" s="540">
        <v>2</v>
      </c>
      <c r="W29" s="513">
        <v>30</v>
      </c>
      <c r="X29" s="542">
        <v>2</v>
      </c>
      <c r="Y29" s="541">
        <v>30</v>
      </c>
      <c r="Z29" s="514">
        <v>4</v>
      </c>
      <c r="AA29" s="514" t="s">
        <v>60</v>
      </c>
      <c r="AB29" s="516">
        <f t="shared" si="10"/>
        <v>2</v>
      </c>
      <c r="AC29" s="513">
        <f t="shared" si="4"/>
        <v>30</v>
      </c>
      <c r="AD29" s="517">
        <f t="shared" si="5"/>
        <v>2</v>
      </c>
      <c r="AE29" s="513">
        <f t="shared" si="11"/>
        <v>30</v>
      </c>
      <c r="AF29" s="517">
        <f t="shared" si="6"/>
        <v>4</v>
      </c>
      <c r="AG29" s="521">
        <f t="shared" si="7"/>
        <v>4</v>
      </c>
    </row>
    <row r="30" spans="1:33" ht="15.75" customHeight="1">
      <c r="A30" s="337" t="s">
        <v>369</v>
      </c>
      <c r="B30" s="312" t="s">
        <v>23</v>
      </c>
      <c r="C30" s="547" t="s">
        <v>373</v>
      </c>
      <c r="D30" s="506"/>
      <c r="E30" s="513"/>
      <c r="F30" s="519"/>
      <c r="G30" s="513"/>
      <c r="H30" s="509"/>
      <c r="I30" s="539"/>
      <c r="J30" s="506"/>
      <c r="K30" s="513"/>
      <c r="L30" s="509"/>
      <c r="M30" s="513"/>
      <c r="N30" s="509"/>
      <c r="O30" s="539"/>
      <c r="P30" s="512"/>
      <c r="Q30" s="513"/>
      <c r="R30" s="514"/>
      <c r="S30" s="513"/>
      <c r="T30" s="514"/>
      <c r="U30" s="539"/>
      <c r="V30" s="512">
        <v>4</v>
      </c>
      <c r="W30" s="513">
        <v>60</v>
      </c>
      <c r="X30" s="514">
        <v>3</v>
      </c>
      <c r="Y30" s="513">
        <v>45</v>
      </c>
      <c r="Z30" s="514">
        <v>6</v>
      </c>
      <c r="AA30" s="515" t="s">
        <v>407</v>
      </c>
      <c r="AB30" s="516">
        <f t="shared" si="10"/>
        <v>4</v>
      </c>
      <c r="AC30" s="513">
        <f t="shared" si="4"/>
        <v>60</v>
      </c>
      <c r="AD30" s="517">
        <f t="shared" si="5"/>
        <v>3</v>
      </c>
      <c r="AE30" s="513">
        <f t="shared" si="11"/>
        <v>45</v>
      </c>
      <c r="AF30" s="517">
        <f t="shared" si="6"/>
        <v>6</v>
      </c>
      <c r="AG30" s="521">
        <f t="shared" si="7"/>
        <v>7</v>
      </c>
    </row>
    <row r="31" spans="1:34" ht="15.75" customHeight="1">
      <c r="A31" s="337" t="s">
        <v>371</v>
      </c>
      <c r="B31" s="312" t="s">
        <v>23</v>
      </c>
      <c r="C31" s="547" t="s">
        <v>375</v>
      </c>
      <c r="D31" s="506"/>
      <c r="E31" s="513"/>
      <c r="F31" s="519"/>
      <c r="G31" s="513"/>
      <c r="H31" s="509"/>
      <c r="I31" s="539"/>
      <c r="J31" s="506"/>
      <c r="K31" s="513"/>
      <c r="L31" s="509"/>
      <c r="M31" s="513"/>
      <c r="N31" s="509"/>
      <c r="O31" s="539"/>
      <c r="P31" s="512"/>
      <c r="Q31" s="545"/>
      <c r="R31" s="514"/>
      <c r="S31" s="513"/>
      <c r="T31" s="514"/>
      <c r="U31" s="539"/>
      <c r="V31" s="512">
        <v>3</v>
      </c>
      <c r="W31" s="513">
        <v>45</v>
      </c>
      <c r="X31" s="514">
        <v>3</v>
      </c>
      <c r="Y31" s="513">
        <v>45</v>
      </c>
      <c r="Z31" s="514">
        <v>5</v>
      </c>
      <c r="AA31" s="514" t="s">
        <v>18</v>
      </c>
      <c r="AB31" s="516">
        <f t="shared" si="10"/>
        <v>3</v>
      </c>
      <c r="AC31" s="513">
        <f t="shared" si="4"/>
        <v>45</v>
      </c>
      <c r="AD31" s="517">
        <f t="shared" si="5"/>
        <v>3</v>
      </c>
      <c r="AE31" s="513">
        <f t="shared" si="11"/>
        <v>45</v>
      </c>
      <c r="AF31" s="517">
        <f t="shared" si="6"/>
        <v>5</v>
      </c>
      <c r="AG31" s="521">
        <f t="shared" si="7"/>
        <v>6</v>
      </c>
      <c r="AH31" s="139"/>
    </row>
    <row r="32" spans="1:34" ht="15.75" customHeight="1">
      <c r="A32" s="531"/>
      <c r="B32" s="312" t="s">
        <v>22</v>
      </c>
      <c r="C32" s="547" t="s">
        <v>327</v>
      </c>
      <c r="D32" s="506"/>
      <c r="E32" s="507"/>
      <c r="F32" s="508"/>
      <c r="G32" s="507"/>
      <c r="H32" s="509"/>
      <c r="I32" s="510"/>
      <c r="J32" s="506"/>
      <c r="K32" s="507"/>
      <c r="L32" s="509"/>
      <c r="M32" s="507"/>
      <c r="N32" s="509"/>
      <c r="O32" s="510"/>
      <c r="P32" s="506"/>
      <c r="Q32" s="507"/>
      <c r="R32" s="509"/>
      <c r="S32" s="507"/>
      <c r="T32" s="509"/>
      <c r="U32" s="510"/>
      <c r="V32" s="512">
        <v>1</v>
      </c>
      <c r="W32" s="513">
        <v>15</v>
      </c>
      <c r="X32" s="514">
        <v>1</v>
      </c>
      <c r="Y32" s="513">
        <v>15</v>
      </c>
      <c r="Z32" s="514">
        <v>3</v>
      </c>
      <c r="AA32" s="539" t="s">
        <v>18</v>
      </c>
      <c r="AB32" s="572">
        <f t="shared" si="10"/>
        <v>1</v>
      </c>
      <c r="AC32" s="535">
        <f aca="true" t="shared" si="12" ref="AC32:AD34">SUM(E32,K32,Q32,W32)</f>
        <v>15</v>
      </c>
      <c r="AD32" s="573">
        <f t="shared" si="12"/>
        <v>1</v>
      </c>
      <c r="AE32" s="535">
        <f t="shared" si="11"/>
        <v>15</v>
      </c>
      <c r="AF32" s="573">
        <f>SUM(B32,H32,N32,T32,Z32)</f>
        <v>3</v>
      </c>
      <c r="AG32" s="574">
        <f t="shared" si="7"/>
        <v>2</v>
      </c>
      <c r="AH32" s="139"/>
    </row>
    <row r="33" spans="1:34" ht="15.75" customHeight="1">
      <c r="A33" s="524" t="s">
        <v>380</v>
      </c>
      <c r="B33" s="312" t="s">
        <v>23</v>
      </c>
      <c r="C33" s="565" t="s">
        <v>383</v>
      </c>
      <c r="D33" s="506"/>
      <c r="E33" s="507"/>
      <c r="F33" s="508"/>
      <c r="G33" s="507"/>
      <c r="H33" s="509"/>
      <c r="I33" s="510"/>
      <c r="J33" s="506"/>
      <c r="K33" s="507"/>
      <c r="L33" s="509"/>
      <c r="M33" s="507"/>
      <c r="N33" s="509"/>
      <c r="O33" s="510"/>
      <c r="P33" s="506"/>
      <c r="Q33" s="507"/>
      <c r="R33" s="509"/>
      <c r="S33" s="507"/>
      <c r="T33" s="509"/>
      <c r="U33" s="510"/>
      <c r="V33" s="512">
        <v>0</v>
      </c>
      <c r="W33" s="513">
        <v>0</v>
      </c>
      <c r="X33" s="514"/>
      <c r="Y33" s="513">
        <f>IF(X33*15=0,"",X33*15)</f>
      </c>
      <c r="Z33" s="514">
        <v>0</v>
      </c>
      <c r="AA33" s="515" t="s">
        <v>58</v>
      </c>
      <c r="AB33" s="516">
        <f t="shared" si="10"/>
        <v>0</v>
      </c>
      <c r="AC33" s="513">
        <f t="shared" si="12"/>
        <v>0</v>
      </c>
      <c r="AD33" s="517">
        <f t="shared" si="12"/>
        <v>0</v>
      </c>
      <c r="AE33" s="513">
        <f t="shared" si="11"/>
        <v>0</v>
      </c>
      <c r="AF33" s="517">
        <f>SUM(B33,H33,N33,T33,Z33)</f>
        <v>0</v>
      </c>
      <c r="AG33" s="521">
        <f>SUM(AB33,AD33)</f>
        <v>0</v>
      </c>
      <c r="AH33" s="139"/>
    </row>
    <row r="34" spans="1:33" ht="15.75" customHeight="1" thickBot="1">
      <c r="A34" s="524" t="s">
        <v>381</v>
      </c>
      <c r="B34" s="312" t="s">
        <v>23</v>
      </c>
      <c r="C34" s="567" t="s">
        <v>382</v>
      </c>
      <c r="D34" s="506"/>
      <c r="E34" s="507"/>
      <c r="F34" s="508"/>
      <c r="G34" s="507"/>
      <c r="H34" s="509"/>
      <c r="I34" s="510"/>
      <c r="J34" s="506"/>
      <c r="K34" s="507"/>
      <c r="L34" s="509"/>
      <c r="M34" s="507"/>
      <c r="N34" s="509"/>
      <c r="O34" s="510"/>
      <c r="P34" s="506"/>
      <c r="Q34" s="507"/>
      <c r="R34" s="509"/>
      <c r="S34" s="507"/>
      <c r="T34" s="509"/>
      <c r="U34" s="510"/>
      <c r="V34" s="512">
        <v>2</v>
      </c>
      <c r="W34" s="513">
        <v>30</v>
      </c>
      <c r="X34" s="514"/>
      <c r="Y34" s="513">
        <f>IF(X34*15=0,"",X34*15)</f>
      </c>
      <c r="Z34" s="514">
        <v>10</v>
      </c>
      <c r="AA34" s="515" t="s">
        <v>488</v>
      </c>
      <c r="AB34" s="516">
        <f t="shared" si="10"/>
        <v>2</v>
      </c>
      <c r="AC34" s="513">
        <f t="shared" si="12"/>
        <v>30</v>
      </c>
      <c r="AD34" s="517">
        <f t="shared" si="12"/>
        <v>0</v>
      </c>
      <c r="AE34" s="513">
        <f t="shared" si="11"/>
        <v>0</v>
      </c>
      <c r="AF34" s="517">
        <f>SUM(B34,H34,N34,T34,Z34)</f>
        <v>10</v>
      </c>
      <c r="AG34" s="521">
        <f>SUM(AB34,AD34)</f>
        <v>2</v>
      </c>
    </row>
    <row r="35" spans="1:33" ht="15.75" customHeight="1" thickBot="1">
      <c r="A35" s="316"/>
      <c r="B35" s="302"/>
      <c r="C35" s="278" t="s">
        <v>54</v>
      </c>
      <c r="D35" s="21">
        <f>SUM(D21:D34)</f>
        <v>0</v>
      </c>
      <c r="E35" s="22">
        <f>SUM(E21:E34)</f>
        <v>0</v>
      </c>
      <c r="F35" s="22">
        <f>SUM(F21:F34)</f>
        <v>0</v>
      </c>
      <c r="G35" s="22">
        <f>SUM(G21:G34)</f>
        <v>0</v>
      </c>
      <c r="H35" s="137">
        <f>SUM(H21:H34)</f>
        <v>0</v>
      </c>
      <c r="I35" s="131">
        <f>SUM(D35,F35)</f>
        <v>0</v>
      </c>
      <c r="J35" s="21">
        <f>SUM(J21:J34)</f>
        <v>0</v>
      </c>
      <c r="K35" s="22">
        <f>SUM(K21:K34)</f>
        <v>0</v>
      </c>
      <c r="L35" s="22">
        <f>SUM(L21:L34)</f>
        <v>0</v>
      </c>
      <c r="M35" s="137">
        <f>SUM(M21:M34)</f>
        <v>0</v>
      </c>
      <c r="N35" s="21">
        <f>SUM(N21:N34)</f>
        <v>0</v>
      </c>
      <c r="O35" s="147">
        <f>SUM(J35,L35)</f>
        <v>0</v>
      </c>
      <c r="P35" s="21">
        <f>SUM(P21:P34)</f>
        <v>12</v>
      </c>
      <c r="Q35" s="22">
        <f>SUM(Q21:Q34)</f>
        <v>180</v>
      </c>
      <c r="R35" s="22">
        <f>SUM(R21:R34)</f>
        <v>11</v>
      </c>
      <c r="S35" s="22">
        <f>SUM(S21:S34)</f>
        <v>165</v>
      </c>
      <c r="T35" s="137">
        <f>SUM(T21:T34)</f>
        <v>30</v>
      </c>
      <c r="U35" s="147">
        <f>SUM(P35,R35)</f>
        <v>23</v>
      </c>
      <c r="V35" s="136">
        <f>SUM(V21:V34)</f>
        <v>13</v>
      </c>
      <c r="W35" s="22">
        <f>SUM(W21:W34)</f>
        <v>195</v>
      </c>
      <c r="X35" s="22">
        <f>SUM(X21:X34)</f>
        <v>10</v>
      </c>
      <c r="Y35" s="22">
        <f>SUM(Y21:Y34)</f>
        <v>150</v>
      </c>
      <c r="Z35" s="137">
        <f>SUM(Z21:Z34)</f>
        <v>30</v>
      </c>
      <c r="AA35" s="147">
        <f>SUM(V35,X35)</f>
        <v>23</v>
      </c>
      <c r="AB35" s="21">
        <f>SUM(AB21:AB34)</f>
        <v>25</v>
      </c>
      <c r="AC35" s="22">
        <f>SUM(AC21:AC34)</f>
        <v>375</v>
      </c>
      <c r="AD35" s="22">
        <f>SUM(AD21:AD34)</f>
        <v>21</v>
      </c>
      <c r="AE35" s="22">
        <f>SUM(AE21:AE34)</f>
        <v>315</v>
      </c>
      <c r="AF35" s="22">
        <f>SUM(AF21:AF34)</f>
        <v>60</v>
      </c>
      <c r="AG35" s="600">
        <f>SUM(AB35,AD35)</f>
        <v>46</v>
      </c>
    </row>
    <row r="36" spans="1:33" ht="15.75" customHeight="1" thickBot="1">
      <c r="A36" s="324"/>
      <c r="B36" s="304"/>
      <c r="C36" s="288" t="s">
        <v>65</v>
      </c>
      <c r="D36" s="283">
        <f aca="true" t="shared" si="13" ref="D36:I36">SUM(D10,D19,D35)</f>
        <v>0</v>
      </c>
      <c r="E36" s="66">
        <f t="shared" si="13"/>
        <v>0</v>
      </c>
      <c r="F36" s="66">
        <f t="shared" si="13"/>
        <v>0</v>
      </c>
      <c r="G36" s="66">
        <f t="shared" si="13"/>
        <v>0</v>
      </c>
      <c r="H36" s="66">
        <f t="shared" si="13"/>
        <v>0</v>
      </c>
      <c r="I36" s="284">
        <f t="shared" si="13"/>
        <v>0</v>
      </c>
      <c r="J36" s="66">
        <f>SUM(J35+J19)</f>
        <v>10</v>
      </c>
      <c r="K36" s="66">
        <f>SUM(K35+K19)</f>
        <v>150</v>
      </c>
      <c r="L36" s="66">
        <f>SUM(L35+L19)</f>
        <v>10</v>
      </c>
      <c r="M36" s="66">
        <f>SUM(M35+M19)</f>
        <v>150</v>
      </c>
      <c r="N36" s="66">
        <f>SUM(N35+N19)</f>
        <v>30</v>
      </c>
      <c r="O36" s="66">
        <f>SUM(O10,O19,O35)</f>
        <v>20</v>
      </c>
      <c r="P36" s="66">
        <f>SUM(P35+P19)</f>
        <v>12</v>
      </c>
      <c r="Q36" s="66">
        <f>SUM(Q10,Q19,Q35)</f>
        <v>180</v>
      </c>
      <c r="R36" s="66">
        <f aca="true" t="shared" si="14" ref="R36:AG36">SUM(R10,R19,R35)</f>
        <v>11</v>
      </c>
      <c r="S36" s="66">
        <f>SUM(S10,S19,S35)</f>
        <v>165</v>
      </c>
      <c r="T36" s="66">
        <f t="shared" si="14"/>
        <v>30</v>
      </c>
      <c r="U36" s="66">
        <f t="shared" si="14"/>
        <v>23</v>
      </c>
      <c r="V36" s="66">
        <f t="shared" si="14"/>
        <v>13</v>
      </c>
      <c r="W36" s="66">
        <f t="shared" si="14"/>
        <v>195</v>
      </c>
      <c r="X36" s="66">
        <f t="shared" si="14"/>
        <v>10</v>
      </c>
      <c r="Y36" s="66">
        <f t="shared" si="14"/>
        <v>150</v>
      </c>
      <c r="Z36" s="66">
        <f t="shared" si="14"/>
        <v>30</v>
      </c>
      <c r="AA36" s="66">
        <f t="shared" si="14"/>
        <v>23</v>
      </c>
      <c r="AB36" s="66">
        <f t="shared" si="14"/>
        <v>35</v>
      </c>
      <c r="AC36" s="66">
        <f t="shared" si="14"/>
        <v>525</v>
      </c>
      <c r="AD36" s="66">
        <f t="shared" si="14"/>
        <v>31</v>
      </c>
      <c r="AE36" s="66">
        <f t="shared" si="14"/>
        <v>465</v>
      </c>
      <c r="AF36" s="66">
        <f t="shared" si="14"/>
        <v>90</v>
      </c>
      <c r="AG36" s="328">
        <f t="shared" si="14"/>
        <v>66</v>
      </c>
    </row>
    <row r="37" spans="1:33" ht="15.75" customHeight="1">
      <c r="A37" s="317" t="s">
        <v>55</v>
      </c>
      <c r="B37" s="305"/>
      <c r="C37" s="329" t="s">
        <v>25</v>
      </c>
      <c r="D37" s="1038"/>
      <c r="E37" s="1113"/>
      <c r="F37" s="1113"/>
      <c r="G37" s="1113"/>
      <c r="H37" s="1113"/>
      <c r="I37" s="1113"/>
      <c r="J37" s="1113"/>
      <c r="K37" s="1113"/>
      <c r="L37" s="1113"/>
      <c r="M37" s="1113"/>
      <c r="N37" s="1113"/>
      <c r="O37" s="1113"/>
      <c r="P37" s="1113"/>
      <c r="Q37" s="1113"/>
      <c r="R37" s="1113"/>
      <c r="S37" s="1113"/>
      <c r="T37" s="1113"/>
      <c r="U37" s="1113"/>
      <c r="V37" s="1113"/>
      <c r="W37" s="1113"/>
      <c r="X37" s="1113"/>
      <c r="Y37" s="1113"/>
      <c r="Z37" s="1113"/>
      <c r="AA37" s="1113"/>
      <c r="AB37" s="1113"/>
      <c r="AC37" s="1113"/>
      <c r="AD37" s="1113"/>
      <c r="AE37" s="1113"/>
      <c r="AF37" s="1113"/>
      <c r="AG37" s="1116"/>
    </row>
    <row r="38" spans="1:34" ht="15.75" customHeight="1">
      <c r="A38" s="524" t="s">
        <v>122</v>
      </c>
      <c r="B38" s="312" t="s">
        <v>206</v>
      </c>
      <c r="C38" s="255" t="s">
        <v>275</v>
      </c>
      <c r="D38" s="268"/>
      <c r="E38" s="269"/>
      <c r="F38" s="170"/>
      <c r="G38" s="169"/>
      <c r="H38" s="270"/>
      <c r="I38" s="186"/>
      <c r="J38" s="798"/>
      <c r="K38" s="1262"/>
      <c r="L38" s="561"/>
      <c r="M38" s="507">
        <v>20</v>
      </c>
      <c r="N38" s="561"/>
      <c r="O38" s="796" t="s">
        <v>301</v>
      </c>
      <c r="P38" s="1264"/>
      <c r="Q38" s="1262"/>
      <c r="R38" s="1263"/>
      <c r="S38" s="1262"/>
      <c r="T38" s="509"/>
      <c r="U38" s="1265"/>
      <c r="V38" s="1264"/>
      <c r="W38" s="1262"/>
      <c r="X38" s="1263"/>
      <c r="Y38" s="1262"/>
      <c r="Z38" s="1263"/>
      <c r="AA38" s="1266"/>
      <c r="AB38" s="516">
        <f aca="true" t="shared" si="15" ref="AB38:AD44">SUM(D38,J38,P38,V38)</f>
        <v>0</v>
      </c>
      <c r="AC38" s="513">
        <f t="shared" si="15"/>
        <v>0</v>
      </c>
      <c r="AD38" s="517">
        <f t="shared" si="15"/>
        <v>0</v>
      </c>
      <c r="AE38" s="513">
        <f aca="true" t="shared" si="16" ref="AE38:AF44">SUM(A38,G38,M38,S38,Y38)</f>
        <v>20</v>
      </c>
      <c r="AF38" s="517">
        <f t="shared" si="16"/>
        <v>0</v>
      </c>
      <c r="AG38" s="521">
        <f aca="true" t="shared" si="17" ref="AG38:AG44">SUM(AB38,AD38)</f>
        <v>0</v>
      </c>
      <c r="AH38" s="138"/>
    </row>
    <row r="39" spans="1:34" ht="15.75" customHeight="1">
      <c r="A39" s="524" t="s">
        <v>125</v>
      </c>
      <c r="B39" s="312" t="s">
        <v>207</v>
      </c>
      <c r="C39" s="255" t="s">
        <v>276</v>
      </c>
      <c r="D39" s="268"/>
      <c r="E39" s="269"/>
      <c r="F39" s="170"/>
      <c r="G39" s="169"/>
      <c r="H39" s="270"/>
      <c r="I39" s="186"/>
      <c r="J39" s="798"/>
      <c r="K39" s="1262"/>
      <c r="L39" s="509"/>
      <c r="M39" s="507">
        <v>20</v>
      </c>
      <c r="N39" s="509"/>
      <c r="O39" s="796" t="s">
        <v>302</v>
      </c>
      <c r="P39" s="1264"/>
      <c r="Q39" s="1262"/>
      <c r="R39" s="1263"/>
      <c r="S39" s="1262"/>
      <c r="T39" s="1263"/>
      <c r="U39" s="1265"/>
      <c r="V39" s="1264"/>
      <c r="W39" s="1262"/>
      <c r="X39" s="1263"/>
      <c r="Y39" s="1262"/>
      <c r="Z39" s="1263"/>
      <c r="AA39" s="1266"/>
      <c r="AB39" s="516">
        <f t="shared" si="15"/>
        <v>0</v>
      </c>
      <c r="AC39" s="513">
        <f t="shared" si="15"/>
        <v>0</v>
      </c>
      <c r="AD39" s="517">
        <f t="shared" si="15"/>
        <v>0</v>
      </c>
      <c r="AE39" s="513">
        <f t="shared" si="16"/>
        <v>20</v>
      </c>
      <c r="AF39" s="517">
        <f t="shared" si="16"/>
        <v>0</v>
      </c>
      <c r="AG39" s="521">
        <f t="shared" si="17"/>
        <v>0</v>
      </c>
      <c r="AH39" s="138"/>
    </row>
    <row r="40" spans="1:34" ht="15.75" customHeight="1">
      <c r="A40" s="524" t="s">
        <v>264</v>
      </c>
      <c r="B40" s="312" t="s">
        <v>59</v>
      </c>
      <c r="C40" s="133" t="s">
        <v>265</v>
      </c>
      <c r="D40" s="65"/>
      <c r="E40" s="258"/>
      <c r="F40" s="10"/>
      <c r="G40" s="126"/>
      <c r="H40" s="272"/>
      <c r="I40" s="11"/>
      <c r="J40" s="512">
        <v>3</v>
      </c>
      <c r="K40" s="507">
        <v>45</v>
      </c>
      <c r="L40" s="768"/>
      <c r="M40" s="507"/>
      <c r="N40" s="786"/>
      <c r="O40" s="510" t="s">
        <v>18</v>
      </c>
      <c r="P40" s="506"/>
      <c r="Q40" s="507"/>
      <c r="R40" s="768"/>
      <c r="S40" s="507"/>
      <c r="T40" s="786"/>
      <c r="U40" s="510"/>
      <c r="V40" s="506"/>
      <c r="W40" s="507"/>
      <c r="X40" s="768"/>
      <c r="Y40" s="507"/>
      <c r="Z40" s="786"/>
      <c r="AA40" s="520"/>
      <c r="AB40" s="516">
        <f t="shared" si="15"/>
        <v>3</v>
      </c>
      <c r="AC40" s="513">
        <f t="shared" si="15"/>
        <v>45</v>
      </c>
      <c r="AD40" s="517">
        <f t="shared" si="15"/>
        <v>0</v>
      </c>
      <c r="AE40" s="513">
        <f t="shared" si="16"/>
        <v>0</v>
      </c>
      <c r="AF40" s="517">
        <f t="shared" si="16"/>
        <v>0</v>
      </c>
      <c r="AG40" s="521">
        <f t="shared" si="17"/>
        <v>3</v>
      </c>
      <c r="AH40" s="138"/>
    </row>
    <row r="41" spans="1:34" ht="15.75" customHeight="1">
      <c r="A41" s="524" t="s">
        <v>121</v>
      </c>
      <c r="B41" s="312" t="s">
        <v>208</v>
      </c>
      <c r="C41" s="255" t="s">
        <v>273</v>
      </c>
      <c r="D41" s="65"/>
      <c r="E41" s="258"/>
      <c r="F41" s="10"/>
      <c r="G41" s="126"/>
      <c r="H41" s="68"/>
      <c r="I41" s="11"/>
      <c r="J41" s="512"/>
      <c r="K41" s="507"/>
      <c r="L41" s="561"/>
      <c r="M41" s="559"/>
      <c r="N41" s="561"/>
      <c r="O41" s="563"/>
      <c r="P41" s="506"/>
      <c r="Q41" s="507"/>
      <c r="R41" s="509"/>
      <c r="S41" s="507">
        <v>20</v>
      </c>
      <c r="T41" s="561"/>
      <c r="U41" s="796" t="s">
        <v>303</v>
      </c>
      <c r="V41" s="506"/>
      <c r="W41" s="507"/>
      <c r="X41" s="509"/>
      <c r="Y41" s="507"/>
      <c r="Z41" s="509"/>
      <c r="AA41" s="520"/>
      <c r="AB41" s="516">
        <f t="shared" si="15"/>
        <v>0</v>
      </c>
      <c r="AC41" s="513">
        <f t="shared" si="15"/>
        <v>0</v>
      </c>
      <c r="AD41" s="517">
        <f t="shared" si="15"/>
        <v>0</v>
      </c>
      <c r="AE41" s="513">
        <f t="shared" si="16"/>
        <v>20</v>
      </c>
      <c r="AF41" s="517">
        <f t="shared" si="16"/>
        <v>0</v>
      </c>
      <c r="AG41" s="521">
        <f t="shared" si="17"/>
        <v>0</v>
      </c>
      <c r="AH41" s="138"/>
    </row>
    <row r="42" spans="1:34" ht="15.75" customHeight="1">
      <c r="A42" s="524" t="s">
        <v>266</v>
      </c>
      <c r="B42" s="312" t="s">
        <v>59</v>
      </c>
      <c r="C42" s="133" t="s">
        <v>267</v>
      </c>
      <c r="D42" s="65"/>
      <c r="E42" s="258"/>
      <c r="F42" s="10"/>
      <c r="G42" s="126"/>
      <c r="H42" s="272"/>
      <c r="I42" s="11"/>
      <c r="J42" s="512"/>
      <c r="K42" s="507"/>
      <c r="L42" s="768"/>
      <c r="M42" s="507"/>
      <c r="N42" s="786"/>
      <c r="O42" s="510"/>
      <c r="P42" s="506">
        <v>3</v>
      </c>
      <c r="Q42" s="507">
        <v>45</v>
      </c>
      <c r="R42" s="768"/>
      <c r="S42" s="507"/>
      <c r="T42" s="786"/>
      <c r="U42" s="510" t="s">
        <v>18</v>
      </c>
      <c r="V42" s="506"/>
      <c r="W42" s="507"/>
      <c r="X42" s="768"/>
      <c r="Y42" s="507"/>
      <c r="Z42" s="786"/>
      <c r="AA42" s="520"/>
      <c r="AB42" s="516">
        <f t="shared" si="15"/>
        <v>3</v>
      </c>
      <c r="AC42" s="513">
        <f t="shared" si="15"/>
        <v>45</v>
      </c>
      <c r="AD42" s="517">
        <f t="shared" si="15"/>
        <v>0</v>
      </c>
      <c r="AE42" s="513">
        <f t="shared" si="16"/>
        <v>0</v>
      </c>
      <c r="AF42" s="517">
        <f t="shared" si="16"/>
        <v>0</v>
      </c>
      <c r="AG42" s="521">
        <f t="shared" si="17"/>
        <v>3</v>
      </c>
      <c r="AH42" s="138"/>
    </row>
    <row r="43" spans="1:34" ht="15.75" customHeight="1">
      <c r="A43" s="524" t="s">
        <v>376</v>
      </c>
      <c r="B43" s="312" t="s">
        <v>209</v>
      </c>
      <c r="C43" s="255" t="s">
        <v>274</v>
      </c>
      <c r="D43" s="268"/>
      <c r="E43" s="269"/>
      <c r="F43" s="170"/>
      <c r="G43" s="169"/>
      <c r="H43" s="270"/>
      <c r="I43" s="186"/>
      <c r="J43" s="798"/>
      <c r="K43" s="1262"/>
      <c r="L43" s="561"/>
      <c r="M43" s="507"/>
      <c r="N43" s="561"/>
      <c r="O43" s="507"/>
      <c r="P43" s="1264"/>
      <c r="Q43" s="1262"/>
      <c r="R43" s="1263"/>
      <c r="S43" s="1262"/>
      <c r="T43" s="1263"/>
      <c r="U43" s="1265"/>
      <c r="V43" s="1264"/>
      <c r="W43" s="1262"/>
      <c r="X43" s="1263"/>
      <c r="Y43" s="1262">
        <v>20</v>
      </c>
      <c r="Z43" s="1263"/>
      <c r="AA43" s="1242" t="s">
        <v>304</v>
      </c>
      <c r="AB43" s="516">
        <f t="shared" si="15"/>
        <v>0</v>
      </c>
      <c r="AC43" s="513">
        <f t="shared" si="15"/>
        <v>0</v>
      </c>
      <c r="AD43" s="517">
        <f t="shared" si="15"/>
        <v>0</v>
      </c>
      <c r="AE43" s="513">
        <f t="shared" si="16"/>
        <v>20</v>
      </c>
      <c r="AF43" s="517">
        <f t="shared" si="16"/>
        <v>0</v>
      </c>
      <c r="AG43" s="521">
        <f t="shared" si="17"/>
        <v>0</v>
      </c>
      <c r="AH43" s="138"/>
    </row>
    <row r="44" spans="1:34" ht="15.75" customHeight="1">
      <c r="A44" s="524" t="s">
        <v>268</v>
      </c>
      <c r="B44" s="312" t="s">
        <v>59</v>
      </c>
      <c r="C44" s="133" t="s">
        <v>269</v>
      </c>
      <c r="D44" s="65"/>
      <c r="E44" s="258"/>
      <c r="F44" s="10"/>
      <c r="G44" s="126"/>
      <c r="H44" s="272"/>
      <c r="I44" s="11"/>
      <c r="J44" s="512"/>
      <c r="K44" s="507"/>
      <c r="L44" s="768"/>
      <c r="M44" s="507"/>
      <c r="N44" s="786"/>
      <c r="O44" s="510"/>
      <c r="P44" s="506"/>
      <c r="Q44" s="507"/>
      <c r="R44" s="768"/>
      <c r="S44" s="507"/>
      <c r="T44" s="786"/>
      <c r="U44" s="510"/>
      <c r="V44" s="506">
        <v>2</v>
      </c>
      <c r="W44" s="507">
        <v>30</v>
      </c>
      <c r="X44" s="768"/>
      <c r="Y44" s="507"/>
      <c r="Z44" s="786"/>
      <c r="AA44" s="520" t="s">
        <v>18</v>
      </c>
      <c r="AB44" s="516">
        <f t="shared" si="15"/>
        <v>2</v>
      </c>
      <c r="AC44" s="513">
        <f t="shared" si="15"/>
        <v>30</v>
      </c>
      <c r="AD44" s="517">
        <f t="shared" si="15"/>
        <v>0</v>
      </c>
      <c r="AE44" s="513">
        <f t="shared" si="16"/>
        <v>0</v>
      </c>
      <c r="AF44" s="517">
        <f t="shared" si="16"/>
        <v>0</v>
      </c>
      <c r="AG44" s="521">
        <f t="shared" si="17"/>
        <v>2</v>
      </c>
      <c r="AH44" s="138"/>
    </row>
    <row r="45" spans="1:34" ht="15.75" customHeight="1">
      <c r="A45" s="524" t="s">
        <v>567</v>
      </c>
      <c r="B45" s="312" t="s">
        <v>59</v>
      </c>
      <c r="C45" s="133" t="s">
        <v>570</v>
      </c>
      <c r="D45" s="65"/>
      <c r="E45" s="258"/>
      <c r="F45" s="10"/>
      <c r="G45" s="126"/>
      <c r="H45" s="272"/>
      <c r="I45" s="11"/>
      <c r="J45" s="512"/>
      <c r="K45" s="507"/>
      <c r="L45" s="768"/>
      <c r="M45" s="507">
        <v>20</v>
      </c>
      <c r="N45" s="786"/>
      <c r="O45" s="510" t="s">
        <v>571</v>
      </c>
      <c r="P45" s="506"/>
      <c r="Q45" s="507"/>
      <c r="R45" s="768"/>
      <c r="S45" s="507"/>
      <c r="T45" s="786"/>
      <c r="U45" s="510"/>
      <c r="V45" s="506"/>
      <c r="W45" s="507"/>
      <c r="X45" s="768"/>
      <c r="Y45" s="507"/>
      <c r="Z45" s="786"/>
      <c r="AA45" s="520"/>
      <c r="AB45" s="516">
        <f aca="true" t="shared" si="18" ref="AB45:AD48">SUM(D45,J45,P45,V45)</f>
        <v>0</v>
      </c>
      <c r="AC45" s="513">
        <f t="shared" si="18"/>
        <v>0</v>
      </c>
      <c r="AD45" s="517">
        <f t="shared" si="18"/>
        <v>0</v>
      </c>
      <c r="AE45" s="513">
        <f aca="true" t="shared" si="19" ref="AE45:AF48">SUM(A45,G45,M45,S45,Y45)</f>
        <v>20</v>
      </c>
      <c r="AF45" s="517">
        <f t="shared" si="19"/>
        <v>0</v>
      </c>
      <c r="AG45" s="521">
        <f>SUM(AB45,AD45)</f>
        <v>0</v>
      </c>
      <c r="AH45" s="138"/>
    </row>
    <row r="46" spans="1:34" ht="15.75" customHeight="1">
      <c r="A46" s="795" t="s">
        <v>559</v>
      </c>
      <c r="B46" s="775" t="s">
        <v>59</v>
      </c>
      <c r="C46" s="547" t="s">
        <v>558</v>
      </c>
      <c r="D46" s="506"/>
      <c r="E46" s="507"/>
      <c r="F46" s="519"/>
      <c r="G46" s="513"/>
      <c r="H46" s="767"/>
      <c r="I46" s="539"/>
      <c r="J46" s="512"/>
      <c r="K46" s="507"/>
      <c r="L46" s="768"/>
      <c r="M46" s="507"/>
      <c r="N46" s="786"/>
      <c r="O46" s="510"/>
      <c r="P46" s="506"/>
      <c r="Q46" s="507"/>
      <c r="R46" s="768"/>
      <c r="S46" s="507">
        <v>20</v>
      </c>
      <c r="T46" s="786"/>
      <c r="U46" s="510" t="s">
        <v>571</v>
      </c>
      <c r="V46" s="506"/>
      <c r="W46" s="507"/>
      <c r="X46" s="768"/>
      <c r="Y46" s="507"/>
      <c r="Z46" s="786"/>
      <c r="AA46" s="520"/>
      <c r="AB46" s="516">
        <f t="shared" si="18"/>
        <v>0</v>
      </c>
      <c r="AC46" s="513">
        <f t="shared" si="18"/>
        <v>0</v>
      </c>
      <c r="AD46" s="517">
        <f t="shared" si="18"/>
        <v>0</v>
      </c>
      <c r="AE46" s="513">
        <f t="shared" si="19"/>
        <v>20</v>
      </c>
      <c r="AF46" s="517">
        <f t="shared" si="19"/>
        <v>0</v>
      </c>
      <c r="AG46" s="521">
        <f>SUM(AB46,AD46)</f>
        <v>0</v>
      </c>
      <c r="AH46" s="740"/>
    </row>
    <row r="47" spans="1:34" ht="15.75" customHeight="1">
      <c r="A47" s="524" t="s">
        <v>568</v>
      </c>
      <c r="B47" s="312" t="s">
        <v>59</v>
      </c>
      <c r="C47" s="133" t="s">
        <v>569</v>
      </c>
      <c r="D47" s="558"/>
      <c r="E47" s="559"/>
      <c r="F47" s="596"/>
      <c r="G47" s="541"/>
      <c r="H47" s="791"/>
      <c r="I47" s="544"/>
      <c r="J47" s="540"/>
      <c r="K47" s="559"/>
      <c r="L47" s="819"/>
      <c r="M47" s="559"/>
      <c r="N47" s="820"/>
      <c r="O47" s="562"/>
      <c r="P47" s="558"/>
      <c r="Q47" s="559"/>
      <c r="R47" s="819"/>
      <c r="S47" s="559"/>
      <c r="T47" s="820"/>
      <c r="U47" s="562"/>
      <c r="V47" s="558"/>
      <c r="W47" s="559"/>
      <c r="X47" s="819"/>
      <c r="Y47" s="559">
        <v>20</v>
      </c>
      <c r="Z47" s="820"/>
      <c r="AA47" s="563" t="s">
        <v>571</v>
      </c>
      <c r="AB47" s="516">
        <f t="shared" si="18"/>
        <v>0</v>
      </c>
      <c r="AC47" s="513">
        <f t="shared" si="18"/>
        <v>0</v>
      </c>
      <c r="AD47" s="517">
        <f t="shared" si="18"/>
        <v>0</v>
      </c>
      <c r="AE47" s="513">
        <f t="shared" si="19"/>
        <v>20</v>
      </c>
      <c r="AF47" s="517">
        <f t="shared" si="19"/>
        <v>0</v>
      </c>
      <c r="AG47" s="521">
        <f>SUM(AB47,AD47)</f>
        <v>0</v>
      </c>
      <c r="AH47" s="740"/>
    </row>
    <row r="48" spans="1:34" ht="15.75" customHeight="1" thickBot="1">
      <c r="A48" s="525" t="s">
        <v>112</v>
      </c>
      <c r="B48" s="313" t="s">
        <v>23</v>
      </c>
      <c r="C48" s="274" t="s">
        <v>398</v>
      </c>
      <c r="D48" s="264"/>
      <c r="E48" s="265"/>
      <c r="F48" s="14"/>
      <c r="G48" s="157"/>
      <c r="H48" s="275"/>
      <c r="I48" s="15"/>
      <c r="J48" s="135"/>
      <c r="K48" s="157"/>
      <c r="L48" s="26"/>
      <c r="M48" s="157"/>
      <c r="N48" s="275"/>
      <c r="O48" s="15"/>
      <c r="P48" s="135"/>
      <c r="Q48" s="157"/>
      <c r="R48" s="26"/>
      <c r="S48" s="157"/>
      <c r="T48" s="275"/>
      <c r="U48" s="15"/>
      <c r="V48" s="135"/>
      <c r="W48" s="157"/>
      <c r="X48" s="26"/>
      <c r="Y48" s="157"/>
      <c r="Z48" s="275"/>
      <c r="AA48" s="113" t="s">
        <v>58</v>
      </c>
      <c r="AB48" s="156">
        <f t="shared" si="18"/>
        <v>0</v>
      </c>
      <c r="AC48" s="126">
        <f t="shared" si="18"/>
        <v>0</v>
      </c>
      <c r="AD48" s="254">
        <f t="shared" si="18"/>
        <v>0</v>
      </c>
      <c r="AE48" s="126">
        <f t="shared" si="19"/>
        <v>0</v>
      </c>
      <c r="AF48" s="254">
        <f t="shared" si="19"/>
        <v>0</v>
      </c>
      <c r="AG48" s="127">
        <f>SUM(AB48,AD48)</f>
        <v>0</v>
      </c>
      <c r="AH48" s="138"/>
    </row>
    <row r="49" spans="1:34" ht="15.75" customHeight="1" thickBot="1">
      <c r="A49" s="319"/>
      <c r="B49" s="320"/>
      <c r="C49" s="278" t="s">
        <v>56</v>
      </c>
      <c r="D49" s="21">
        <f>SUM(D38:D48)</f>
        <v>0</v>
      </c>
      <c r="E49" s="22" t="s">
        <v>221</v>
      </c>
      <c r="F49" s="21">
        <f>SUM(F38:F48)</f>
        <v>0</v>
      </c>
      <c r="G49" s="148">
        <v>72</v>
      </c>
      <c r="H49" s="149" t="s">
        <v>26</v>
      </c>
      <c r="I49" s="150">
        <f>SUM(D49,F49)</f>
        <v>0</v>
      </c>
      <c r="J49" s="151">
        <f>SUM(J38:J48)</f>
        <v>3</v>
      </c>
      <c r="K49" s="152">
        <f>SUM(K38:K48)</f>
        <v>45</v>
      </c>
      <c r="L49" s="152">
        <f>SUM(L38:L48)</f>
        <v>0</v>
      </c>
      <c r="M49" s="152">
        <f>SUM(M38:M48)</f>
        <v>60</v>
      </c>
      <c r="N49" s="149" t="s">
        <v>26</v>
      </c>
      <c r="O49" s="150">
        <f>SUM(J49,L49)</f>
        <v>3</v>
      </c>
      <c r="P49" s="153">
        <f>SUM(P38:P48)</f>
        <v>3</v>
      </c>
      <c r="Q49" s="152">
        <f>SUM(Q38:Q48)</f>
        <v>45</v>
      </c>
      <c r="R49" s="152">
        <f>SUM(R38:R48)</f>
        <v>0</v>
      </c>
      <c r="S49" s="152">
        <f>SUM(S38:S48)</f>
        <v>40</v>
      </c>
      <c r="T49" s="149" t="s">
        <v>26</v>
      </c>
      <c r="U49" s="150">
        <f>SUM(P49,R49)</f>
        <v>3</v>
      </c>
      <c r="V49" s="151">
        <f>SUM(V38:V48)</f>
        <v>2</v>
      </c>
      <c r="W49" s="152">
        <f>SUM(W38:W48)</f>
        <v>30</v>
      </c>
      <c r="X49" s="152">
        <f>SUM(X38:X48)</f>
        <v>0</v>
      </c>
      <c r="Y49" s="152">
        <f>SUM(Y38:Y48)</f>
        <v>40</v>
      </c>
      <c r="Z49" s="149" t="s">
        <v>26</v>
      </c>
      <c r="AA49" s="150">
        <f>SUM(V49,X49)</f>
        <v>2</v>
      </c>
      <c r="AB49" s="153">
        <f>SUM(AB38:AB48)</f>
        <v>8</v>
      </c>
      <c r="AC49" s="152">
        <f>SUM(AC38:AC48)</f>
        <v>120</v>
      </c>
      <c r="AD49" s="152">
        <f>SUM(AD38:AD48)</f>
        <v>0</v>
      </c>
      <c r="AE49" s="152">
        <f>SUM(AE38:AE48)</f>
        <v>140</v>
      </c>
      <c r="AF49" s="149" t="s">
        <v>26</v>
      </c>
      <c r="AG49" s="599">
        <f>SUM(AB49,AD49)</f>
        <v>8</v>
      </c>
      <c r="AH49" s="138"/>
    </row>
    <row r="50" spans="1:35" ht="15.75" customHeight="1" thickBot="1">
      <c r="A50" s="325"/>
      <c r="B50" s="321"/>
      <c r="C50" s="326" t="s">
        <v>71</v>
      </c>
      <c r="D50" s="30">
        <f aca="true" t="shared" si="20" ref="D50:AA50">SUM(D49,D36)</f>
        <v>0</v>
      </c>
      <c r="E50" s="22">
        <f t="shared" si="20"/>
        <v>0</v>
      </c>
      <c r="F50" s="22">
        <f t="shared" si="20"/>
        <v>0</v>
      </c>
      <c r="G50" s="31">
        <f t="shared" si="20"/>
        <v>72</v>
      </c>
      <c r="H50" s="31">
        <f t="shared" si="20"/>
        <v>0</v>
      </c>
      <c r="I50" s="31">
        <f t="shared" si="20"/>
        <v>0</v>
      </c>
      <c r="J50" s="31">
        <f t="shared" si="20"/>
        <v>13</v>
      </c>
      <c r="K50" s="31">
        <f t="shared" si="20"/>
        <v>195</v>
      </c>
      <c r="L50" s="31">
        <f t="shared" si="20"/>
        <v>10</v>
      </c>
      <c r="M50" s="31">
        <f t="shared" si="20"/>
        <v>210</v>
      </c>
      <c r="N50" s="291">
        <f t="shared" si="20"/>
        <v>30</v>
      </c>
      <c r="O50" s="31">
        <f t="shared" si="20"/>
        <v>23</v>
      </c>
      <c r="P50" s="31">
        <f t="shared" si="20"/>
        <v>15</v>
      </c>
      <c r="Q50" s="31">
        <f t="shared" si="20"/>
        <v>225</v>
      </c>
      <c r="R50" s="291">
        <f t="shared" si="20"/>
        <v>11</v>
      </c>
      <c r="S50" s="31">
        <f t="shared" si="20"/>
        <v>205</v>
      </c>
      <c r="T50" s="291">
        <f t="shared" si="20"/>
        <v>30</v>
      </c>
      <c r="U50" s="31">
        <f t="shared" si="20"/>
        <v>26</v>
      </c>
      <c r="V50" s="31">
        <f t="shared" si="20"/>
        <v>15</v>
      </c>
      <c r="W50" s="31">
        <f t="shared" si="20"/>
        <v>225</v>
      </c>
      <c r="X50" s="291">
        <f t="shared" si="20"/>
        <v>10</v>
      </c>
      <c r="Y50" s="31">
        <f t="shared" si="20"/>
        <v>190</v>
      </c>
      <c r="Z50" s="291">
        <f t="shared" si="20"/>
        <v>30</v>
      </c>
      <c r="AA50" s="31">
        <f t="shared" si="20"/>
        <v>25</v>
      </c>
      <c r="AB50" s="31">
        <f>SUM(AB36,AB10,)</f>
        <v>35</v>
      </c>
      <c r="AC50" s="31">
        <f>SUM(AC49,AC36)</f>
        <v>645</v>
      </c>
      <c r="AD50" s="31">
        <f>SUM(AD49,AD36)</f>
        <v>31</v>
      </c>
      <c r="AE50" s="31">
        <f>SUM(AE49,AE36)</f>
        <v>605</v>
      </c>
      <c r="AF50" s="31">
        <f>SUM(AF49,AF36)</f>
        <v>90</v>
      </c>
      <c r="AG50" s="327">
        <f>SUM(AG49,AG36)</f>
        <v>74</v>
      </c>
      <c r="AH50" s="597"/>
      <c r="AI50" s="32"/>
    </row>
    <row r="51" spans="1:33" ht="15.75" customHeight="1">
      <c r="A51" s="299" t="s">
        <v>57</v>
      </c>
      <c r="B51" s="308"/>
      <c r="C51" s="67" t="s">
        <v>29</v>
      </c>
      <c r="D51" s="1047"/>
      <c r="E51" s="1048"/>
      <c r="F51" s="1048"/>
      <c r="G51" s="1048"/>
      <c r="H51" s="1048"/>
      <c r="I51" s="1048"/>
      <c r="J51" s="1048"/>
      <c r="K51" s="1048"/>
      <c r="L51" s="1048"/>
      <c r="M51" s="1048"/>
      <c r="N51" s="1048"/>
      <c r="O51" s="1048"/>
      <c r="P51" s="1048"/>
      <c r="Q51" s="1048"/>
      <c r="R51" s="1048"/>
      <c r="S51" s="1048"/>
      <c r="T51" s="1048"/>
      <c r="U51" s="1048"/>
      <c r="V51" s="1048"/>
      <c r="W51" s="1048"/>
      <c r="X51" s="1048"/>
      <c r="Y51" s="1048"/>
      <c r="Z51" s="1048"/>
      <c r="AA51" s="1048"/>
      <c r="AB51" s="1048"/>
      <c r="AC51" s="1048"/>
      <c r="AD51" s="1048"/>
      <c r="AE51" s="1048"/>
      <c r="AF51" s="1048"/>
      <c r="AG51" s="1040"/>
    </row>
    <row r="52" spans="1:34" s="32" customFormat="1" ht="15.75" customHeight="1">
      <c r="A52" s="787"/>
      <c r="B52" s="711" t="s">
        <v>22</v>
      </c>
      <c r="C52" s="162" t="s">
        <v>243</v>
      </c>
      <c r="D52" s="65"/>
      <c r="E52" s="126"/>
      <c r="F52" s="10"/>
      <c r="G52" s="126"/>
      <c r="H52" s="24"/>
      <c r="I52" s="25"/>
      <c r="J52" s="65">
        <v>1</v>
      </c>
      <c r="K52" s="126">
        <v>15</v>
      </c>
      <c r="L52" s="24">
        <v>1</v>
      </c>
      <c r="M52" s="126">
        <v>15</v>
      </c>
      <c r="N52" s="24">
        <v>3</v>
      </c>
      <c r="O52" s="112" t="s">
        <v>18</v>
      </c>
      <c r="P52" s="65">
        <v>1</v>
      </c>
      <c r="Q52" s="126">
        <v>15</v>
      </c>
      <c r="R52" s="24">
        <v>1</v>
      </c>
      <c r="S52" s="126">
        <v>15</v>
      </c>
      <c r="T52" s="24">
        <v>3</v>
      </c>
      <c r="U52" s="520" t="s">
        <v>18</v>
      </c>
      <c r="V52" s="65">
        <v>1</v>
      </c>
      <c r="W52" s="126">
        <v>15</v>
      </c>
      <c r="X52" s="24">
        <v>1</v>
      </c>
      <c r="Y52" s="126">
        <v>15</v>
      </c>
      <c r="Z52" s="24">
        <v>3</v>
      </c>
      <c r="AA52" s="112" t="s">
        <v>18</v>
      </c>
      <c r="AB52" s="516">
        <f aca="true" t="shared" si="21" ref="AB52:AD53">SUM(D52,J52,P52,V52)</f>
        <v>3</v>
      </c>
      <c r="AC52" s="126">
        <f t="shared" si="21"/>
        <v>45</v>
      </c>
      <c r="AD52" s="126">
        <f t="shared" si="21"/>
        <v>3</v>
      </c>
      <c r="AE52" s="126">
        <f aca="true" t="shared" si="22" ref="AE52:AF55">SUM(A52,G52,M52,S52,Y52)</f>
        <v>45</v>
      </c>
      <c r="AF52" s="126">
        <f t="shared" si="22"/>
        <v>9</v>
      </c>
      <c r="AG52" s="334">
        <f>SUM(AB52,AD52)</f>
        <v>6</v>
      </c>
      <c r="AH52" s="744"/>
    </row>
    <row r="53" spans="1:34" s="32" customFormat="1" ht="15.75" customHeight="1">
      <c r="A53" s="787"/>
      <c r="B53" s="723" t="s">
        <v>22</v>
      </c>
      <c r="C53" s="162" t="s">
        <v>244</v>
      </c>
      <c r="D53" s="65"/>
      <c r="E53" s="126"/>
      <c r="F53" s="10"/>
      <c r="G53" s="126"/>
      <c r="H53" s="24"/>
      <c r="I53" s="25"/>
      <c r="J53" s="65">
        <v>1</v>
      </c>
      <c r="K53" s="126">
        <v>15</v>
      </c>
      <c r="L53" s="24">
        <v>1</v>
      </c>
      <c r="M53" s="126">
        <v>15</v>
      </c>
      <c r="N53" s="24">
        <v>3</v>
      </c>
      <c r="O53" s="112" t="s">
        <v>18</v>
      </c>
      <c r="P53" s="65">
        <v>1</v>
      </c>
      <c r="Q53" s="126">
        <v>15</v>
      </c>
      <c r="R53" s="24">
        <v>1</v>
      </c>
      <c r="S53" s="126">
        <v>15</v>
      </c>
      <c r="T53" s="24">
        <v>3</v>
      </c>
      <c r="U53" s="520" t="s">
        <v>18</v>
      </c>
      <c r="V53" s="65">
        <v>1</v>
      </c>
      <c r="W53" s="126">
        <v>15</v>
      </c>
      <c r="X53" s="24">
        <v>1</v>
      </c>
      <c r="Y53" s="126">
        <v>15</v>
      </c>
      <c r="Z53" s="24">
        <v>3</v>
      </c>
      <c r="AA53" s="112" t="s">
        <v>18</v>
      </c>
      <c r="AB53" s="516">
        <f t="shared" si="21"/>
        <v>3</v>
      </c>
      <c r="AC53" s="126">
        <f t="shared" si="21"/>
        <v>45</v>
      </c>
      <c r="AD53" s="126">
        <f t="shared" si="21"/>
        <v>3</v>
      </c>
      <c r="AE53" s="126">
        <f t="shared" si="22"/>
        <v>45</v>
      </c>
      <c r="AF53" s="126">
        <f t="shared" si="22"/>
        <v>9</v>
      </c>
      <c r="AG53" s="334">
        <f>SUM(AB53,AD53)</f>
        <v>6</v>
      </c>
      <c r="AH53" s="744"/>
    </row>
    <row r="54" spans="1:34" s="32" customFormat="1" ht="15.75" customHeight="1">
      <c r="A54" s="787"/>
      <c r="B54" s="723" t="s">
        <v>22</v>
      </c>
      <c r="C54" s="162" t="s">
        <v>245</v>
      </c>
      <c r="D54" s="65"/>
      <c r="E54" s="126"/>
      <c r="F54" s="10"/>
      <c r="G54" s="126"/>
      <c r="H54" s="24"/>
      <c r="I54" s="25"/>
      <c r="J54" s="65">
        <v>1</v>
      </c>
      <c r="K54" s="126">
        <v>15</v>
      </c>
      <c r="L54" s="24">
        <v>1</v>
      </c>
      <c r="M54" s="126">
        <v>15</v>
      </c>
      <c r="N54" s="24">
        <v>3</v>
      </c>
      <c r="O54" s="112" t="s">
        <v>18</v>
      </c>
      <c r="P54" s="65">
        <v>1</v>
      </c>
      <c r="Q54" s="126">
        <v>15</v>
      </c>
      <c r="R54" s="24">
        <v>1</v>
      </c>
      <c r="S54" s="126">
        <v>15</v>
      </c>
      <c r="T54" s="24">
        <v>3</v>
      </c>
      <c r="U54" s="520" t="s">
        <v>18</v>
      </c>
      <c r="V54" s="65">
        <v>1</v>
      </c>
      <c r="W54" s="126">
        <v>15</v>
      </c>
      <c r="X54" s="24">
        <v>1</v>
      </c>
      <c r="Y54" s="126">
        <v>15</v>
      </c>
      <c r="Z54" s="24">
        <v>3</v>
      </c>
      <c r="AA54" s="112" t="s">
        <v>18</v>
      </c>
      <c r="AB54" s="516">
        <f aca="true" t="shared" si="23" ref="AB54:AD55">SUM(D54,J54,P54,V54)</f>
        <v>3</v>
      </c>
      <c r="AC54" s="126">
        <f t="shared" si="23"/>
        <v>45</v>
      </c>
      <c r="AD54" s="126">
        <f t="shared" si="23"/>
        <v>3</v>
      </c>
      <c r="AE54" s="126">
        <f t="shared" si="22"/>
        <v>45</v>
      </c>
      <c r="AF54" s="126">
        <f t="shared" si="22"/>
        <v>9</v>
      </c>
      <c r="AG54" s="334">
        <f>SUM(AB54,AD54)</f>
        <v>6</v>
      </c>
      <c r="AH54" s="744"/>
    </row>
    <row r="55" spans="1:34" s="32" customFormat="1" ht="15.75" customHeight="1">
      <c r="A55" s="553" t="s">
        <v>452</v>
      </c>
      <c r="B55" s="711" t="s">
        <v>22</v>
      </c>
      <c r="C55" s="273" t="s">
        <v>130</v>
      </c>
      <c r="D55" s="128"/>
      <c r="E55" s="126"/>
      <c r="F55" s="10"/>
      <c r="G55" s="126"/>
      <c r="H55" s="68"/>
      <c r="I55" s="11"/>
      <c r="J55" s="128">
        <v>2</v>
      </c>
      <c r="K55" s="126">
        <v>30</v>
      </c>
      <c r="L55" s="68"/>
      <c r="M55" s="126"/>
      <c r="N55" s="68">
        <v>3</v>
      </c>
      <c r="O55" s="515" t="s">
        <v>21</v>
      </c>
      <c r="P55" s="128">
        <v>2</v>
      </c>
      <c r="Q55" s="126">
        <v>30</v>
      </c>
      <c r="R55" s="68"/>
      <c r="S55" s="126"/>
      <c r="T55" s="68">
        <v>3</v>
      </c>
      <c r="U55" s="515" t="s">
        <v>21</v>
      </c>
      <c r="V55" s="128">
        <v>2</v>
      </c>
      <c r="W55" s="126">
        <v>30</v>
      </c>
      <c r="X55" s="68"/>
      <c r="Y55" s="126"/>
      <c r="Z55" s="68">
        <v>3</v>
      </c>
      <c r="AA55" s="515" t="s">
        <v>21</v>
      </c>
      <c r="AB55" s="516">
        <f t="shared" si="23"/>
        <v>6</v>
      </c>
      <c r="AC55" s="126">
        <f t="shared" si="23"/>
        <v>90</v>
      </c>
      <c r="AD55" s="254">
        <f t="shared" si="23"/>
        <v>0</v>
      </c>
      <c r="AE55" s="126">
        <f t="shared" si="22"/>
        <v>0</v>
      </c>
      <c r="AF55" s="254">
        <f t="shared" si="22"/>
        <v>9</v>
      </c>
      <c r="AG55" s="127">
        <f>SUM(AB55,AD55)</f>
        <v>6</v>
      </c>
      <c r="AH55" s="743"/>
    </row>
    <row r="56" spans="1:33" s="32" customFormat="1" ht="15.75" customHeight="1">
      <c r="A56" s="758"/>
      <c r="B56" s="723"/>
      <c r="C56" s="61" t="s">
        <v>422</v>
      </c>
      <c r="D56" s="1081"/>
      <c r="E56" s="1196"/>
      <c r="F56" s="1196"/>
      <c r="G56" s="1196"/>
      <c r="H56" s="1196"/>
      <c r="I56" s="1196"/>
      <c r="J56" s="1196"/>
      <c r="K56" s="1196"/>
      <c r="L56" s="1196"/>
      <c r="M56" s="1196"/>
      <c r="N56" s="1196"/>
      <c r="O56" s="1196"/>
      <c r="P56" s="1196"/>
      <c r="Q56" s="1196"/>
      <c r="R56" s="1196"/>
      <c r="S56" s="1196"/>
      <c r="T56" s="1196"/>
      <c r="U56" s="1196"/>
      <c r="V56" s="1196"/>
      <c r="W56" s="1196"/>
      <c r="X56" s="1196"/>
      <c r="Y56" s="1196"/>
      <c r="Z56" s="1196"/>
      <c r="AA56" s="1196"/>
      <c r="AB56" s="1196"/>
      <c r="AC56" s="1196"/>
      <c r="AD56" s="1196"/>
      <c r="AE56" s="1196"/>
      <c r="AF56" s="1196"/>
      <c r="AG56" s="1197"/>
    </row>
    <row r="57" spans="1:33" s="32" customFormat="1" ht="15.75" customHeight="1">
      <c r="A57" s="758" t="s">
        <v>252</v>
      </c>
      <c r="B57" s="711" t="s">
        <v>17</v>
      </c>
      <c r="C57" s="761" t="s">
        <v>133</v>
      </c>
      <c r="D57" s="713"/>
      <c r="E57" s="714"/>
      <c r="F57" s="715"/>
      <c r="G57" s="716"/>
      <c r="H57" s="717"/>
      <c r="I57" s="714"/>
      <c r="J57" s="713"/>
      <c r="K57" s="714"/>
      <c r="L57" s="718"/>
      <c r="M57" s="714"/>
      <c r="N57" s="718"/>
      <c r="O57" s="718"/>
      <c r="P57" s="713"/>
      <c r="Q57" s="714"/>
      <c r="R57" s="718"/>
      <c r="S57" s="714"/>
      <c r="T57" s="718"/>
      <c r="U57" s="718"/>
      <c r="V57" s="719"/>
      <c r="W57" s="720"/>
      <c r="X57" s="721"/>
      <c r="Y57" s="720"/>
      <c r="Z57" s="720"/>
      <c r="AA57" s="722" t="s">
        <v>415</v>
      </c>
      <c r="AB57" s="516"/>
      <c r="AC57" s="541"/>
      <c r="AD57" s="680"/>
      <c r="AE57" s="541"/>
      <c r="AF57" s="680"/>
      <c r="AG57" s="681"/>
    </row>
    <row r="58" spans="1:33" s="32" customFormat="1" ht="15.75" customHeight="1">
      <c r="A58" s="764" t="s">
        <v>441</v>
      </c>
      <c r="B58" s="723" t="s">
        <v>17</v>
      </c>
      <c r="C58" s="761" t="s">
        <v>134</v>
      </c>
      <c r="D58" s="713"/>
      <c r="E58" s="714"/>
      <c r="F58" s="715"/>
      <c r="G58" s="716"/>
      <c r="H58" s="717"/>
      <c r="I58" s="714"/>
      <c r="J58" s="713"/>
      <c r="K58" s="714"/>
      <c r="L58" s="718"/>
      <c r="M58" s="714"/>
      <c r="N58" s="718"/>
      <c r="O58" s="718"/>
      <c r="P58" s="713"/>
      <c r="Q58" s="714"/>
      <c r="R58" s="718"/>
      <c r="S58" s="714"/>
      <c r="T58" s="718"/>
      <c r="U58" s="718"/>
      <c r="V58" s="719"/>
      <c r="W58" s="720"/>
      <c r="X58" s="721"/>
      <c r="Y58" s="720"/>
      <c r="Z58" s="720"/>
      <c r="AA58" s="724" t="s">
        <v>415</v>
      </c>
      <c r="AB58" s="516"/>
      <c r="AC58" s="541"/>
      <c r="AD58" s="680"/>
      <c r="AE58" s="541"/>
      <c r="AF58" s="680"/>
      <c r="AG58" s="681"/>
    </row>
    <row r="59" spans="1:33" s="32" customFormat="1" ht="15.75" customHeight="1">
      <c r="A59" s="765" t="s">
        <v>291</v>
      </c>
      <c r="B59" s="711" t="s">
        <v>17</v>
      </c>
      <c r="C59" s="762" t="s">
        <v>165</v>
      </c>
      <c r="D59" s="713"/>
      <c r="E59" s="714"/>
      <c r="F59" s="715"/>
      <c r="G59" s="716"/>
      <c r="H59" s="717"/>
      <c r="I59" s="714"/>
      <c r="J59" s="713"/>
      <c r="K59" s="714"/>
      <c r="L59" s="718"/>
      <c r="M59" s="714"/>
      <c r="N59" s="718"/>
      <c r="O59" s="718"/>
      <c r="P59" s="713"/>
      <c r="Q59" s="714"/>
      <c r="R59" s="718"/>
      <c r="S59" s="714"/>
      <c r="T59" s="718"/>
      <c r="U59" s="718"/>
      <c r="V59" s="719"/>
      <c r="W59" s="720"/>
      <c r="X59" s="721"/>
      <c r="Y59" s="720"/>
      <c r="Z59" s="720"/>
      <c r="AA59" s="724" t="s">
        <v>415</v>
      </c>
      <c r="AB59" s="516"/>
      <c r="AC59" s="541"/>
      <c r="AD59" s="680"/>
      <c r="AE59" s="541"/>
      <c r="AF59" s="680"/>
      <c r="AG59" s="681"/>
    </row>
    <row r="60" spans="1:33" s="32" customFormat="1" ht="15.75" customHeight="1">
      <c r="A60" s="766" t="s">
        <v>432</v>
      </c>
      <c r="B60" s="723" t="s">
        <v>17</v>
      </c>
      <c r="C60" s="763" t="s">
        <v>429</v>
      </c>
      <c r="D60" s="713"/>
      <c r="E60" s="714"/>
      <c r="F60" s="715"/>
      <c r="G60" s="716"/>
      <c r="H60" s="717"/>
      <c r="I60" s="714"/>
      <c r="J60" s="713"/>
      <c r="K60" s="714"/>
      <c r="L60" s="718"/>
      <c r="M60" s="714"/>
      <c r="N60" s="718"/>
      <c r="O60" s="718"/>
      <c r="P60" s="713"/>
      <c r="Q60" s="714"/>
      <c r="R60" s="718"/>
      <c r="S60" s="714"/>
      <c r="T60" s="718"/>
      <c r="U60" s="718"/>
      <c r="V60" s="719"/>
      <c r="W60" s="720"/>
      <c r="X60" s="721"/>
      <c r="Y60" s="720"/>
      <c r="Z60" s="720"/>
      <c r="AA60" s="724" t="s">
        <v>415</v>
      </c>
      <c r="AB60" s="516"/>
      <c r="AC60" s="541"/>
      <c r="AD60" s="680"/>
      <c r="AE60" s="541"/>
      <c r="AF60" s="680"/>
      <c r="AG60" s="681"/>
    </row>
    <row r="61" spans="1:33" s="32" customFormat="1" ht="15.75" customHeight="1">
      <c r="A61" s="765" t="s">
        <v>284</v>
      </c>
      <c r="B61" s="723" t="s">
        <v>17</v>
      </c>
      <c r="C61" s="762" t="s">
        <v>379</v>
      </c>
      <c r="D61" s="713"/>
      <c r="E61" s="714"/>
      <c r="F61" s="715"/>
      <c r="G61" s="716"/>
      <c r="H61" s="717"/>
      <c r="I61" s="714"/>
      <c r="J61" s="713"/>
      <c r="K61" s="714"/>
      <c r="L61" s="718"/>
      <c r="M61" s="714"/>
      <c r="N61" s="718"/>
      <c r="O61" s="718"/>
      <c r="P61" s="713"/>
      <c r="Q61" s="714"/>
      <c r="R61" s="718"/>
      <c r="S61" s="714"/>
      <c r="T61" s="718"/>
      <c r="U61" s="718"/>
      <c r="V61" s="719"/>
      <c r="W61" s="720"/>
      <c r="X61" s="721"/>
      <c r="Y61" s="720"/>
      <c r="Z61" s="720"/>
      <c r="AA61" s="724" t="s">
        <v>415</v>
      </c>
      <c r="AB61" s="516"/>
      <c r="AC61" s="541"/>
      <c r="AD61" s="680"/>
      <c r="AE61" s="541"/>
      <c r="AF61" s="680"/>
      <c r="AG61" s="681"/>
    </row>
    <row r="62" spans="1:33" s="32" customFormat="1" ht="15.75" customHeight="1">
      <c r="A62" s="766" t="s">
        <v>434</v>
      </c>
      <c r="B62" s="711" t="s">
        <v>17</v>
      </c>
      <c r="C62" s="763" t="s">
        <v>430</v>
      </c>
      <c r="D62" s="713"/>
      <c r="E62" s="714"/>
      <c r="F62" s="715"/>
      <c r="G62" s="716"/>
      <c r="H62" s="717"/>
      <c r="I62" s="714"/>
      <c r="J62" s="713"/>
      <c r="K62" s="714"/>
      <c r="L62" s="718"/>
      <c r="M62" s="714"/>
      <c r="N62" s="718"/>
      <c r="O62" s="718"/>
      <c r="P62" s="713"/>
      <c r="Q62" s="714"/>
      <c r="R62" s="718"/>
      <c r="S62" s="714"/>
      <c r="T62" s="718"/>
      <c r="U62" s="718"/>
      <c r="V62" s="719"/>
      <c r="W62" s="720"/>
      <c r="X62" s="721"/>
      <c r="Y62" s="720"/>
      <c r="Z62" s="720"/>
      <c r="AA62" s="726" t="s">
        <v>415</v>
      </c>
      <c r="AB62" s="516"/>
      <c r="AC62" s="541"/>
      <c r="AD62" s="680"/>
      <c r="AE62" s="541"/>
      <c r="AF62" s="680"/>
      <c r="AG62" s="681"/>
    </row>
    <row r="63" spans="1:33" s="32" customFormat="1" ht="15.75" customHeight="1">
      <c r="A63" s="766" t="s">
        <v>433</v>
      </c>
      <c r="B63" s="723" t="s">
        <v>17</v>
      </c>
      <c r="C63" s="763" t="s">
        <v>431</v>
      </c>
      <c r="D63" s="713"/>
      <c r="E63" s="714"/>
      <c r="F63" s="715"/>
      <c r="G63" s="716"/>
      <c r="H63" s="717"/>
      <c r="I63" s="714"/>
      <c r="J63" s="713"/>
      <c r="K63" s="714"/>
      <c r="L63" s="718"/>
      <c r="M63" s="714"/>
      <c r="N63" s="718"/>
      <c r="O63" s="718"/>
      <c r="P63" s="713"/>
      <c r="Q63" s="714"/>
      <c r="R63" s="718"/>
      <c r="S63" s="714"/>
      <c r="T63" s="718"/>
      <c r="U63" s="718"/>
      <c r="V63" s="719"/>
      <c r="W63" s="720"/>
      <c r="X63" s="721"/>
      <c r="Y63" s="720"/>
      <c r="Z63" s="720"/>
      <c r="AA63" s="727" t="s">
        <v>415</v>
      </c>
      <c r="AB63" s="683"/>
      <c r="AC63" s="541"/>
      <c r="AD63" s="680"/>
      <c r="AE63" s="541"/>
      <c r="AF63" s="680"/>
      <c r="AG63" s="684"/>
    </row>
    <row r="64" spans="1:33" s="32" customFormat="1" ht="9.75" customHeight="1" thickBot="1">
      <c r="A64" s="947"/>
      <c r="B64" s="1102"/>
      <c r="C64" s="1102"/>
      <c r="D64" s="1102"/>
      <c r="E64" s="1102"/>
      <c r="F64" s="1102"/>
      <c r="G64" s="1102"/>
      <c r="H64" s="1102"/>
      <c r="I64" s="1102"/>
      <c r="J64" s="1102"/>
      <c r="K64" s="1102"/>
      <c r="L64" s="1102"/>
      <c r="M64" s="1102"/>
      <c r="N64" s="1102"/>
      <c r="O64" s="1102"/>
      <c r="P64" s="1102"/>
      <c r="Q64" s="1102"/>
      <c r="R64" s="1102"/>
      <c r="S64" s="1102"/>
      <c r="T64" s="1102"/>
      <c r="U64" s="1102"/>
      <c r="V64" s="1102"/>
      <c r="W64" s="1102"/>
      <c r="X64" s="1102"/>
      <c r="Y64" s="1102"/>
      <c r="Z64" s="1102"/>
      <c r="AA64" s="1102"/>
      <c r="AB64" s="1103"/>
      <c r="AC64" s="1103"/>
      <c r="AD64" s="1103"/>
      <c r="AE64" s="1103"/>
      <c r="AF64" s="1103"/>
      <c r="AG64" s="1104"/>
    </row>
    <row r="65" spans="1:34" s="69" customFormat="1" ht="15.75" customHeight="1" thickTop="1">
      <c r="A65" s="551" t="s">
        <v>290</v>
      </c>
      <c r="B65" s="314" t="s">
        <v>218</v>
      </c>
      <c r="C65" s="310" t="s">
        <v>30</v>
      </c>
      <c r="D65" s="9"/>
      <c r="E65" s="10"/>
      <c r="F65" s="10"/>
      <c r="G65" s="10"/>
      <c r="H65" s="24"/>
      <c r="I65" s="112"/>
      <c r="J65" s="65"/>
      <c r="K65" s="10"/>
      <c r="L65" s="10"/>
      <c r="M65" s="10"/>
      <c r="N65" s="24"/>
      <c r="O65" s="25"/>
      <c r="P65" s="309"/>
      <c r="Q65" s="10"/>
      <c r="R65" s="10"/>
      <c r="S65" s="10"/>
      <c r="T65" s="24"/>
      <c r="U65" s="25"/>
      <c r="V65" s="309"/>
      <c r="W65" s="10"/>
      <c r="X65" s="68">
        <v>4</v>
      </c>
      <c r="Y65" s="126">
        <v>60</v>
      </c>
      <c r="Z65" s="68">
        <v>0</v>
      </c>
      <c r="AA65" s="276" t="s">
        <v>59</v>
      </c>
      <c r="AB65" s="1109"/>
      <c r="AC65" s="1110"/>
      <c r="AD65" s="1110"/>
      <c r="AE65" s="1110"/>
      <c r="AF65" s="1110"/>
      <c r="AG65" s="1111"/>
      <c r="AH65" s="104"/>
    </row>
    <row r="66" spans="1:33" s="32" customFormat="1" ht="9.75" customHeight="1" thickBot="1">
      <c r="A66" s="1105"/>
      <c r="B66" s="1106"/>
      <c r="C66" s="1106"/>
      <c r="D66" s="1106"/>
      <c r="E66" s="1106"/>
      <c r="F66" s="1106"/>
      <c r="G66" s="1106"/>
      <c r="H66" s="1106"/>
      <c r="I66" s="1106"/>
      <c r="J66" s="1106"/>
      <c r="K66" s="1106"/>
      <c r="L66" s="1106"/>
      <c r="M66" s="1106"/>
      <c r="N66" s="1106"/>
      <c r="O66" s="1106"/>
      <c r="P66" s="1106"/>
      <c r="Q66" s="1106"/>
      <c r="R66" s="1106"/>
      <c r="S66" s="1106"/>
      <c r="T66" s="1106"/>
      <c r="U66" s="1106"/>
      <c r="V66" s="1106"/>
      <c r="W66" s="1106"/>
      <c r="X66" s="1106"/>
      <c r="Y66" s="1106"/>
      <c r="Z66" s="1106"/>
      <c r="AA66" s="1106"/>
      <c r="AB66" s="1107"/>
      <c r="AC66" s="1107"/>
      <c r="AD66" s="1107"/>
      <c r="AE66" s="1107"/>
      <c r="AF66" s="1107"/>
      <c r="AG66" s="1108"/>
    </row>
    <row r="67" spans="1:33" s="32" customFormat="1" ht="15.75" customHeight="1" thickTop="1">
      <c r="A67" s="962" t="s">
        <v>31</v>
      </c>
      <c r="B67" s="1112"/>
      <c r="C67" s="1112"/>
      <c r="D67" s="1112"/>
      <c r="E67" s="1112"/>
      <c r="F67" s="1112"/>
      <c r="G67" s="1112"/>
      <c r="H67" s="1112"/>
      <c r="I67" s="1112"/>
      <c r="J67" s="1112"/>
      <c r="K67" s="1112"/>
      <c r="L67" s="1112"/>
      <c r="M67" s="1112"/>
      <c r="N67" s="1112"/>
      <c r="O67" s="1112"/>
      <c r="P67" s="1112"/>
      <c r="Q67" s="1112"/>
      <c r="R67" s="1112"/>
      <c r="S67" s="1112"/>
      <c r="T67" s="1112"/>
      <c r="U67" s="1112"/>
      <c r="V67" s="1112"/>
      <c r="W67" s="1112"/>
      <c r="X67" s="1112"/>
      <c r="Y67" s="1112"/>
      <c r="Z67" s="1112"/>
      <c r="AA67" s="1112"/>
      <c r="AB67" s="70"/>
      <c r="AC67" s="70"/>
      <c r="AD67" s="70"/>
      <c r="AE67" s="70"/>
      <c r="AF67" s="70"/>
      <c r="AG67" s="71"/>
    </row>
    <row r="68" spans="1:39" s="32" customFormat="1" ht="15.75" customHeight="1">
      <c r="A68" s="35"/>
      <c r="B68" s="27"/>
      <c r="C68" s="36" t="s">
        <v>32</v>
      </c>
      <c r="D68" s="37"/>
      <c r="E68" s="38"/>
      <c r="F68" s="38"/>
      <c r="G68" s="38"/>
      <c r="H68" s="12"/>
      <c r="I68" s="39">
        <f>IF(COUNTIF(I13:I48,"A")=0,"",COUNTIF(I13:I48,"A"))</f>
      </c>
      <c r="J68" s="38"/>
      <c r="K68" s="38"/>
      <c r="L68" s="38"/>
      <c r="M68" s="38"/>
      <c r="N68" s="12"/>
      <c r="O68" s="39">
        <f>IF(COUNTIF(O13:O48,"A")=0,"",COUNTIF(O13:O48,"A"))</f>
        <v>1</v>
      </c>
      <c r="P68" s="40"/>
      <c r="Q68" s="38"/>
      <c r="R68" s="38"/>
      <c r="S68" s="38"/>
      <c r="T68" s="12"/>
      <c r="U68" s="39">
        <f>IF(COUNTIF(U13:U48,"A")=0,"",COUNTIF(U13:U48,"A"))</f>
        <v>1</v>
      </c>
      <c r="V68" s="38"/>
      <c r="W68" s="38"/>
      <c r="X68" s="38"/>
      <c r="Y68" s="38"/>
      <c r="Z68" s="12"/>
      <c r="AA68" s="37">
        <f>IF(COUNTIF(AA13:AA48,"A")=0,"",COUNTIF(AA13:AA48,"A"))</f>
        <v>1</v>
      </c>
      <c r="AB68" s="117"/>
      <c r="AC68" s="38"/>
      <c r="AD68" s="38"/>
      <c r="AE68" s="38"/>
      <c r="AF68" s="12"/>
      <c r="AG68" s="72">
        <f aca="true" t="shared" si="24" ref="AG68:AG80">IF(SUM(D68:AA68)=0,"",(SUM(D68:AA68)))</f>
        <v>3</v>
      </c>
      <c r="AM68" s="73"/>
    </row>
    <row r="69" spans="1:39" s="32" customFormat="1" ht="15.75" customHeight="1">
      <c r="A69" s="35"/>
      <c r="B69" s="27"/>
      <c r="C69" s="36" t="s">
        <v>33</v>
      </c>
      <c r="D69" s="37"/>
      <c r="E69" s="38"/>
      <c r="F69" s="38"/>
      <c r="G69" s="38"/>
      <c r="H69" s="12"/>
      <c r="I69" s="39">
        <f>IF(COUNTIF(I13:I48,"B")=0,"",COUNTIF(I13:I48,"B"))</f>
      </c>
      <c r="J69" s="38"/>
      <c r="K69" s="38"/>
      <c r="L69" s="38"/>
      <c r="M69" s="38"/>
      <c r="N69" s="12"/>
      <c r="O69" s="39">
        <v>4</v>
      </c>
      <c r="P69" s="40"/>
      <c r="Q69" s="38"/>
      <c r="R69" s="38"/>
      <c r="S69" s="38"/>
      <c r="T69" s="12"/>
      <c r="U69" s="39">
        <f>IF(COUNTIF(U13:U48,"B")=0,"",COUNTIF(U13:U48,"B"))</f>
        <v>1</v>
      </c>
      <c r="V69" s="38"/>
      <c r="W69" s="38"/>
      <c r="X69" s="38"/>
      <c r="Y69" s="38"/>
      <c r="Z69" s="12"/>
      <c r="AA69" s="37">
        <f>IF(COUNTIF(AA13:AA48,"B")=0,"",COUNTIF(AA13:AA48,"B"))</f>
      </c>
      <c r="AB69" s="117"/>
      <c r="AC69" s="38"/>
      <c r="AD69" s="38"/>
      <c r="AE69" s="38"/>
      <c r="AF69" s="12"/>
      <c r="AG69" s="72">
        <f t="shared" si="24"/>
        <v>5</v>
      </c>
      <c r="AM69" s="73"/>
    </row>
    <row r="70" spans="1:39" s="32" customFormat="1" ht="15.75" customHeight="1">
      <c r="A70" s="35"/>
      <c r="B70" s="27"/>
      <c r="C70" s="36" t="s">
        <v>34</v>
      </c>
      <c r="D70" s="37"/>
      <c r="E70" s="38"/>
      <c r="F70" s="38"/>
      <c r="G70" s="38"/>
      <c r="H70" s="12"/>
      <c r="I70" s="39">
        <f>IF(COUNTIF(I13:I48,"F")=0,"",COUNTIF(I13:I48,"F"))</f>
      </c>
      <c r="J70" s="38"/>
      <c r="K70" s="38"/>
      <c r="L70" s="38"/>
      <c r="M70" s="38"/>
      <c r="N70" s="12"/>
      <c r="O70" s="39">
        <f>IF(COUNTIF(O13:O48,"F")=0,"",COUNTIF(O13:O48,"F"))</f>
      </c>
      <c r="P70" s="40"/>
      <c r="Q70" s="38"/>
      <c r="R70" s="38"/>
      <c r="S70" s="38"/>
      <c r="T70" s="12"/>
      <c r="U70" s="39">
        <f>IF(COUNTIF(U13:U48,"F")=0,"",COUNTIF(U13:U48,"F"))</f>
      </c>
      <c r="V70" s="38"/>
      <c r="W70" s="38"/>
      <c r="X70" s="38"/>
      <c r="Y70" s="38"/>
      <c r="Z70" s="12"/>
      <c r="AA70" s="37">
        <f>IF(COUNTIF(AA13:AA48,"F")=0,"",COUNTIF(AA13:AA48,"F"))</f>
        <v>1</v>
      </c>
      <c r="AB70" s="117"/>
      <c r="AC70" s="38"/>
      <c r="AD70" s="38"/>
      <c r="AE70" s="38"/>
      <c r="AF70" s="12"/>
      <c r="AG70" s="72">
        <f t="shared" si="24"/>
        <v>1</v>
      </c>
      <c r="AM70" s="73"/>
    </row>
    <row r="71" spans="1:39" s="32" customFormat="1" ht="15.75" customHeight="1">
      <c r="A71" s="35"/>
      <c r="B71" s="27"/>
      <c r="C71" s="36" t="s">
        <v>35</v>
      </c>
      <c r="D71" s="37"/>
      <c r="E71" s="38"/>
      <c r="F71" s="38"/>
      <c r="G71" s="38"/>
      <c r="H71" s="12"/>
      <c r="I71" s="39">
        <f>IF(COUNTIF(I13:I48,"F(Z)")=0,"",COUNTIF(I13:I48,"F(Z)"))</f>
      </c>
      <c r="J71" s="38"/>
      <c r="K71" s="38"/>
      <c r="L71" s="38"/>
      <c r="M71" s="38"/>
      <c r="N71" s="12"/>
      <c r="O71" s="39">
        <f>IF(COUNTIF(O13:O48,"F(Z)")=0,"",COUNTIF(O13:O48,"F(Z)"))</f>
      </c>
      <c r="P71" s="40"/>
      <c r="Q71" s="38"/>
      <c r="R71" s="38"/>
      <c r="S71" s="38"/>
      <c r="T71" s="12"/>
      <c r="U71" s="39">
        <f>IF(COUNTIF(U13:U48,"F(Z)")=0,"",COUNTIF(U13:U48,"F(Z)"))</f>
      </c>
      <c r="V71" s="38"/>
      <c r="W71" s="38"/>
      <c r="X71" s="38"/>
      <c r="Y71" s="38"/>
      <c r="Z71" s="12"/>
      <c r="AA71" s="37">
        <f>IF(COUNTIF(AA13:AA48,"F(Z)")=0,"",COUNTIF(AA13:AA48,"F(Z)"))</f>
      </c>
      <c r="AB71" s="117"/>
      <c r="AC71" s="38"/>
      <c r="AD71" s="38"/>
      <c r="AE71" s="38"/>
      <c r="AF71" s="12"/>
      <c r="AG71" s="72">
        <f t="shared" si="24"/>
      </c>
      <c r="AM71" s="73"/>
    </row>
    <row r="72" spans="1:39" s="32" customFormat="1" ht="15.75" customHeight="1">
      <c r="A72" s="35"/>
      <c r="B72" s="27"/>
      <c r="C72" s="36" t="s">
        <v>36</v>
      </c>
      <c r="D72" s="37"/>
      <c r="E72" s="38"/>
      <c r="F72" s="38"/>
      <c r="G72" s="38"/>
      <c r="H72" s="12"/>
      <c r="I72" s="39">
        <f>IF(COUNTIF(I13:I48,"G")=0,"",COUNTIF(I13:I48,"G"))</f>
      </c>
      <c r="J72" s="38"/>
      <c r="K72" s="38"/>
      <c r="L72" s="38"/>
      <c r="M72" s="38"/>
      <c r="N72" s="12"/>
      <c r="O72" s="39">
        <f>IF(COUNTIF(O13:O48,"G")=0,"",COUNTIF(O13:O48,"G"))</f>
        <v>6</v>
      </c>
      <c r="P72" s="40"/>
      <c r="Q72" s="38"/>
      <c r="R72" s="38"/>
      <c r="S72" s="38"/>
      <c r="T72" s="12"/>
      <c r="U72" s="39">
        <f>IF(COUNTIF(U13:U48,"G")=0,"",COUNTIF(U13:U48,"G"))</f>
        <v>6</v>
      </c>
      <c r="V72" s="38"/>
      <c r="W72" s="38"/>
      <c r="X72" s="38"/>
      <c r="Y72" s="38"/>
      <c r="Z72" s="12"/>
      <c r="AA72" s="37">
        <f>IF(COUNTIF(AA13:AA48,"G")=0,"",COUNTIF(AA13:AA48,"G"))</f>
        <v>4</v>
      </c>
      <c r="AB72" s="117"/>
      <c r="AC72" s="38"/>
      <c r="AD72" s="38"/>
      <c r="AE72" s="38"/>
      <c r="AF72" s="12"/>
      <c r="AG72" s="72">
        <f t="shared" si="24"/>
        <v>16</v>
      </c>
      <c r="AM72" s="73"/>
    </row>
    <row r="73" spans="1:39" s="32" customFormat="1" ht="15.75" customHeight="1">
      <c r="A73" s="35"/>
      <c r="B73" s="27"/>
      <c r="C73" s="36" t="s">
        <v>37</v>
      </c>
      <c r="D73" s="37"/>
      <c r="E73" s="38"/>
      <c r="F73" s="38"/>
      <c r="G73" s="38"/>
      <c r="H73" s="12"/>
      <c r="I73" s="39">
        <f>IF(COUNTIF(I13:I48,"G(Z)")=0,"",COUNTIF(I13:I48,"G(Z)"))</f>
      </c>
      <c r="J73" s="38"/>
      <c r="K73" s="38"/>
      <c r="L73" s="38"/>
      <c r="M73" s="38"/>
      <c r="N73" s="12"/>
      <c r="O73" s="39">
        <f>IF(COUNTIF(O13:O48,"G(Z)")=0,"",COUNTIF(O13:O48,"G(Z)"))</f>
      </c>
      <c r="P73" s="40"/>
      <c r="Q73" s="38"/>
      <c r="R73" s="38"/>
      <c r="S73" s="38"/>
      <c r="T73" s="12"/>
      <c r="U73" s="39">
        <f>IF(COUNTIF(U13:U48,"G(Z)")=0,"",COUNTIF(U13:U48,"G(Z)"))</f>
      </c>
      <c r="V73" s="38"/>
      <c r="W73" s="38"/>
      <c r="X73" s="38"/>
      <c r="Y73" s="38"/>
      <c r="Z73" s="12"/>
      <c r="AA73" s="37">
        <f>IF(COUNTIF(AA13:AA48,"G(Z)")=0,"",COUNTIF(AA13:AA48,"G(Z)"))</f>
        <v>1</v>
      </c>
      <c r="AB73" s="117"/>
      <c r="AC73" s="38"/>
      <c r="AD73" s="38"/>
      <c r="AE73" s="38"/>
      <c r="AF73" s="12"/>
      <c r="AG73" s="72">
        <f t="shared" si="24"/>
        <v>1</v>
      </c>
      <c r="AM73" s="73"/>
    </row>
    <row r="74" spans="1:39" s="32" customFormat="1" ht="15.75" customHeight="1">
      <c r="A74" s="35"/>
      <c r="B74" s="27"/>
      <c r="C74" s="36" t="s">
        <v>38</v>
      </c>
      <c r="D74" s="37"/>
      <c r="E74" s="38"/>
      <c r="F74" s="38"/>
      <c r="G74" s="38"/>
      <c r="H74" s="12"/>
      <c r="I74" s="39">
        <f>IF(COUNTIF(I13:I48,"V")=0,"",COUNTIF(I13:I48,"V"))</f>
      </c>
      <c r="J74" s="38"/>
      <c r="K74" s="38"/>
      <c r="L74" s="38"/>
      <c r="M74" s="38"/>
      <c r="N74" s="12"/>
      <c r="O74" s="39">
        <f>IF(COUNTIF(O13:O48,"V")=0,"",COUNTIF(O13:O48,"V"))</f>
      </c>
      <c r="P74" s="40"/>
      <c r="Q74" s="38"/>
      <c r="R74" s="38"/>
      <c r="S74" s="38"/>
      <c r="T74" s="12"/>
      <c r="U74" s="39">
        <v>1</v>
      </c>
      <c r="V74" s="38"/>
      <c r="W74" s="38"/>
      <c r="X74" s="38"/>
      <c r="Y74" s="38"/>
      <c r="Z74" s="12"/>
      <c r="AA74" s="37">
        <f>IF(COUNTIF(AA13:AA48,"V")=0,"",COUNTIF(AA13:AA48,"V"))</f>
      </c>
      <c r="AB74" s="117"/>
      <c r="AC74" s="38"/>
      <c r="AD74" s="38"/>
      <c r="AE74" s="38"/>
      <c r="AF74" s="12"/>
      <c r="AG74" s="72">
        <f t="shared" si="24"/>
        <v>1</v>
      </c>
      <c r="AM74" s="73"/>
    </row>
    <row r="75" spans="1:39" s="32" customFormat="1" ht="15.75" customHeight="1">
      <c r="A75" s="35"/>
      <c r="B75" s="27"/>
      <c r="C75" s="36" t="s">
        <v>39</v>
      </c>
      <c r="D75" s="37"/>
      <c r="E75" s="38"/>
      <c r="F75" s="38"/>
      <c r="G75" s="38"/>
      <c r="H75" s="12"/>
      <c r="I75" s="39">
        <f>IF(COUNTIF(I13:I48,"V(Z)")=0,"",COUNTIF(I13:I48,"V(Z)"))</f>
      </c>
      <c r="J75" s="38"/>
      <c r="K75" s="38"/>
      <c r="L75" s="38"/>
      <c r="M75" s="38"/>
      <c r="N75" s="12"/>
      <c r="O75" s="39">
        <f>IF(COUNTIF(O13:O48,"V(Z)")=0,"",COUNTIF(O13:O48,"V(Z)"))</f>
      </c>
      <c r="P75" s="40"/>
      <c r="Q75" s="38"/>
      <c r="R75" s="38"/>
      <c r="S75" s="38"/>
      <c r="T75" s="12"/>
      <c r="U75" s="39">
        <f>IF(COUNTIF(U13:U48,"V(Z)")=0,"",COUNTIF(U13:U48,"V(Z)"))</f>
      </c>
      <c r="V75" s="38"/>
      <c r="W75" s="38"/>
      <c r="X75" s="38"/>
      <c r="Y75" s="38"/>
      <c r="Z75" s="12"/>
      <c r="AA75" s="37">
        <v>1</v>
      </c>
      <c r="AB75" s="117"/>
      <c r="AC75" s="38"/>
      <c r="AD75" s="38"/>
      <c r="AE75" s="38"/>
      <c r="AF75" s="12"/>
      <c r="AG75" s="72">
        <f t="shared" si="24"/>
        <v>1</v>
      </c>
      <c r="AM75" s="73"/>
    </row>
    <row r="76" spans="1:39" s="32" customFormat="1" ht="15.75" customHeight="1">
      <c r="A76" s="35"/>
      <c r="B76" s="27"/>
      <c r="C76" s="36" t="s">
        <v>40</v>
      </c>
      <c r="D76" s="37"/>
      <c r="E76" s="38"/>
      <c r="F76" s="38"/>
      <c r="G76" s="38"/>
      <c r="H76" s="12"/>
      <c r="I76" s="39">
        <f>IF(COUNTIF(I13:I48,"AV")=0,"",COUNTIF(I13:I48,"AV"))</f>
      </c>
      <c r="J76" s="38"/>
      <c r="K76" s="38"/>
      <c r="L76" s="38"/>
      <c r="M76" s="38"/>
      <c r="N76" s="12"/>
      <c r="O76" s="39">
        <f>IF(COUNTIF(O13:O48,"AV")=0,"",COUNTIF(O13:O48,"AV"))</f>
      </c>
      <c r="P76" s="40"/>
      <c r="Q76" s="38"/>
      <c r="R76" s="38"/>
      <c r="S76" s="38"/>
      <c r="T76" s="12"/>
      <c r="U76" s="39">
        <f>IF(COUNTIF(U13:U48,"AV")=0,"",COUNTIF(U13:U48,"AV"))</f>
      </c>
      <c r="V76" s="38"/>
      <c r="W76" s="38"/>
      <c r="X76" s="38"/>
      <c r="Y76" s="38"/>
      <c r="Z76" s="12"/>
      <c r="AA76" s="37">
        <f>IF(COUNTIF(AA13:AA48,"AV")=0,"",COUNTIF(AA13:AA48,"AV"))</f>
      </c>
      <c r="AB76" s="117"/>
      <c r="AC76" s="38"/>
      <c r="AD76" s="38"/>
      <c r="AE76" s="38"/>
      <c r="AF76" s="12"/>
      <c r="AG76" s="72">
        <f t="shared" si="24"/>
      </c>
      <c r="AM76" s="73"/>
    </row>
    <row r="77" spans="1:39" s="32" customFormat="1" ht="15.75" customHeight="1">
      <c r="A77" s="35"/>
      <c r="B77" s="27"/>
      <c r="C77" s="36" t="s">
        <v>41</v>
      </c>
      <c r="D77" s="37"/>
      <c r="E77" s="38"/>
      <c r="F77" s="38"/>
      <c r="G77" s="38"/>
      <c r="H77" s="12"/>
      <c r="I77" s="39">
        <f>IF(COUNTIF(I2:I48,"KO")=0,"",COUNTIF(I2:I48,"KO"))</f>
      </c>
      <c r="J77" s="38"/>
      <c r="K77" s="38"/>
      <c r="L77" s="38"/>
      <c r="M77" s="38"/>
      <c r="N77" s="12"/>
      <c r="O77" s="39">
        <f>IF(COUNTIF(O2:O48,"KO")=0,"",COUNTIF(O2:O48,"KO"))</f>
      </c>
      <c r="P77" s="40"/>
      <c r="Q77" s="38"/>
      <c r="R77" s="38"/>
      <c r="S77" s="38"/>
      <c r="T77" s="12"/>
      <c r="U77" s="39">
        <f>IF(COUNTIF(U2:U48,"KO")=0,"",COUNTIF(U2:U48,"KO"))</f>
      </c>
      <c r="V77" s="38"/>
      <c r="W77" s="38"/>
      <c r="X77" s="38"/>
      <c r="Y77" s="38"/>
      <c r="Z77" s="12"/>
      <c r="AA77" s="37">
        <f>IF(COUNTIF(AA2:AA48,"KO")=0,"",COUNTIF(AA2:AA48,"KO"))</f>
      </c>
      <c r="AB77" s="117"/>
      <c r="AC77" s="38"/>
      <c r="AD77" s="38"/>
      <c r="AE77" s="38"/>
      <c r="AF77" s="12"/>
      <c r="AG77" s="72">
        <f t="shared" si="24"/>
      </c>
      <c r="AM77" s="73"/>
    </row>
    <row r="78" spans="1:39" s="32" customFormat="1" ht="15.75" customHeight="1">
      <c r="A78" s="35"/>
      <c r="B78" s="27"/>
      <c r="C78" s="44" t="s">
        <v>42</v>
      </c>
      <c r="D78" s="37"/>
      <c r="E78" s="38"/>
      <c r="F78" s="38"/>
      <c r="G78" s="38"/>
      <c r="H78" s="12"/>
      <c r="I78" s="39">
        <f>IF(COUNTIF(I13:I48,"S")=0,"",COUNTIF(I13:I48,"S"))</f>
      </c>
      <c r="J78" s="38"/>
      <c r="K78" s="38"/>
      <c r="L78" s="38"/>
      <c r="M78" s="38"/>
      <c r="N78" s="12"/>
      <c r="O78" s="39">
        <f>IF(COUNTIF(O13:O48,"S")=0,"",COUNTIF(O13:O48,"S"))</f>
      </c>
      <c r="P78" s="40"/>
      <c r="Q78" s="38"/>
      <c r="R78" s="38"/>
      <c r="S78" s="38"/>
      <c r="T78" s="12"/>
      <c r="U78" s="39"/>
      <c r="V78" s="38"/>
      <c r="W78" s="38"/>
      <c r="X78" s="38"/>
      <c r="Y78" s="38"/>
      <c r="Z78" s="12"/>
      <c r="AA78" s="37">
        <f>IF(COUNTIF(AA13:AA48,"S")=0,"",COUNTIF(AA13:AA48,"S"))</f>
      </c>
      <c r="AB78" s="117"/>
      <c r="AC78" s="38"/>
      <c r="AD78" s="38"/>
      <c r="AE78" s="38"/>
      <c r="AF78" s="12"/>
      <c r="AG78" s="72">
        <f t="shared" si="24"/>
      </c>
      <c r="AM78" s="73"/>
    </row>
    <row r="79" spans="1:39" s="32" customFormat="1" ht="15.75" customHeight="1">
      <c r="A79" s="35"/>
      <c r="B79" s="27"/>
      <c r="C79" s="44" t="s">
        <v>43</v>
      </c>
      <c r="D79" s="45"/>
      <c r="E79" s="46"/>
      <c r="F79" s="46"/>
      <c r="G79" s="46"/>
      <c r="H79" s="47"/>
      <c r="I79" s="39">
        <f>IF(COUNTIF(I13:I48,"Z")=0,"",COUNTIF(I13:I48,"Z"))</f>
      </c>
      <c r="J79" s="46"/>
      <c r="K79" s="46"/>
      <c r="L79" s="46"/>
      <c r="M79" s="46"/>
      <c r="N79" s="47"/>
      <c r="O79" s="39">
        <f>IF(COUNTIF(O13:O48,"Z")=0,"",COUNTIF(O13:O48,"Z"))</f>
      </c>
      <c r="P79" s="48"/>
      <c r="Q79" s="46"/>
      <c r="R79" s="46"/>
      <c r="S79" s="46"/>
      <c r="T79" s="47"/>
      <c r="U79" s="39">
        <f>IF(COUNTIF(U13:U48,"Z")=0,"",COUNTIF(U13:U48,"Z"))</f>
      </c>
      <c r="V79" s="46"/>
      <c r="W79" s="46"/>
      <c r="X79" s="46"/>
      <c r="Y79" s="46"/>
      <c r="Z79" s="47"/>
      <c r="AA79" s="37">
        <v>1</v>
      </c>
      <c r="AB79" s="117"/>
      <c r="AC79" s="38"/>
      <c r="AD79" s="38"/>
      <c r="AE79" s="38"/>
      <c r="AF79" s="12"/>
      <c r="AG79" s="72">
        <f t="shared" si="24"/>
        <v>1</v>
      </c>
      <c r="AM79" s="73"/>
    </row>
    <row r="80" spans="1:39" s="32" customFormat="1" ht="15.75" customHeight="1">
      <c r="A80" s="74"/>
      <c r="B80" s="28"/>
      <c r="C80" s="49" t="s">
        <v>44</v>
      </c>
      <c r="D80" s="75"/>
      <c r="E80" s="76"/>
      <c r="F80" s="76"/>
      <c r="G80" s="76"/>
      <c r="H80" s="77"/>
      <c r="I80" s="39">
        <f>IF(COUNTIF(I13:I48,"KR")=0,"",COUNTIF(I13:I48,"KR"))</f>
      </c>
      <c r="J80" s="76"/>
      <c r="K80" s="76"/>
      <c r="L80" s="76"/>
      <c r="M80" s="76"/>
      <c r="N80" s="77"/>
      <c r="O80" s="39">
        <v>2</v>
      </c>
      <c r="P80" s="78"/>
      <c r="Q80" s="76"/>
      <c r="R80" s="76"/>
      <c r="S80" s="76"/>
      <c r="T80" s="77"/>
      <c r="U80" s="39">
        <v>1</v>
      </c>
      <c r="V80" s="76"/>
      <c r="W80" s="76"/>
      <c r="X80" s="76"/>
      <c r="Y80" s="76"/>
      <c r="Z80" s="77"/>
      <c r="AA80" s="37">
        <v>2</v>
      </c>
      <c r="AB80" s="118"/>
      <c r="AC80" s="79"/>
      <c r="AD80" s="79"/>
      <c r="AE80" s="79"/>
      <c r="AF80" s="80"/>
      <c r="AG80" s="72">
        <f t="shared" si="24"/>
        <v>5</v>
      </c>
      <c r="AM80" s="73"/>
    </row>
    <row r="81" spans="1:39" s="32" customFormat="1" ht="21" customHeight="1">
      <c r="A81" s="81"/>
      <c r="B81" s="82"/>
      <c r="C81" s="111" t="s">
        <v>64</v>
      </c>
      <c r="D81" s="83"/>
      <c r="E81" s="83"/>
      <c r="F81" s="83"/>
      <c r="G81" s="83"/>
      <c r="H81" s="84"/>
      <c r="I81" s="145"/>
      <c r="J81" s="83"/>
      <c r="K81" s="83"/>
      <c r="L81" s="83"/>
      <c r="M81" s="83"/>
      <c r="N81" s="84"/>
      <c r="O81" s="85"/>
      <c r="P81" s="86"/>
      <c r="Q81" s="83"/>
      <c r="R81" s="83"/>
      <c r="S81" s="83"/>
      <c r="T81" s="84"/>
      <c r="U81" s="85"/>
      <c r="V81" s="83"/>
      <c r="W81" s="83"/>
      <c r="X81" s="83"/>
      <c r="Y81" s="83"/>
      <c r="Z81" s="84"/>
      <c r="AA81" s="115"/>
      <c r="AB81" s="119"/>
      <c r="AC81" s="87"/>
      <c r="AD81" s="87"/>
      <c r="AE81" s="87"/>
      <c r="AF81" s="88"/>
      <c r="AG81" s="146"/>
      <c r="AM81" s="73"/>
    </row>
    <row r="82" spans="1:33" s="32" customFormat="1" ht="15.75" customHeight="1" thickBot="1">
      <c r="A82" s="89"/>
      <c r="B82" s="90"/>
      <c r="C82" s="105" t="s">
        <v>61</v>
      </c>
      <c r="D82" s="91"/>
      <c r="E82" s="92"/>
      <c r="F82" s="92"/>
      <c r="G82" s="92"/>
      <c r="H82" s="93"/>
      <c r="I82" s="106">
        <f>IF(SUM(I68:I81)=0,"",(SUM(I68:I81)))</f>
      </c>
      <c r="J82" s="107"/>
      <c r="K82" s="107"/>
      <c r="L82" s="107"/>
      <c r="M82" s="107"/>
      <c r="N82" s="108"/>
      <c r="O82" s="106">
        <f>IF(SUM(O68:O81)=0,"",(SUM(O68:O81)))</f>
        <v>13</v>
      </c>
      <c r="P82" s="109"/>
      <c r="Q82" s="107"/>
      <c r="R82" s="107"/>
      <c r="S82" s="107"/>
      <c r="T82" s="108"/>
      <c r="U82" s="106">
        <f>IF(SUM(U68:U81)=0,"",(SUM(U68:U81)))</f>
        <v>10</v>
      </c>
      <c r="V82" s="107"/>
      <c r="W82" s="107"/>
      <c r="X82" s="107"/>
      <c r="Y82" s="107"/>
      <c r="Z82" s="108"/>
      <c r="AA82" s="116">
        <f>IF(SUM(AA68:AA81)=0,"",(SUM(AA68:AA81)))</f>
        <v>11</v>
      </c>
      <c r="AB82" s="120"/>
      <c r="AC82" s="107"/>
      <c r="AD82" s="107"/>
      <c r="AE82" s="107"/>
      <c r="AF82" s="108"/>
      <c r="AG82" s="110">
        <f>IF(SUM(AG68:AG81)=0,"",(SUM(AG68:AG81)))</f>
        <v>34</v>
      </c>
    </row>
    <row r="83" spans="1:33" s="32" customFormat="1" ht="15.75" customHeight="1" thickTop="1">
      <c r="A83" s="1072" t="s">
        <v>46</v>
      </c>
      <c r="B83" s="1073"/>
      <c r="C83" s="1073"/>
      <c r="D83" s="1073"/>
      <c r="E83" s="1073"/>
      <c r="F83" s="1073"/>
      <c r="G83" s="1073"/>
      <c r="H83" s="1073"/>
      <c r="I83" s="1073"/>
      <c r="J83" s="1073"/>
      <c r="K83" s="1073"/>
      <c r="L83" s="1073"/>
      <c r="M83" s="1073"/>
      <c r="N83" s="1073"/>
      <c r="O83" s="1073"/>
      <c r="P83" s="1073"/>
      <c r="Q83" s="1073"/>
      <c r="R83" s="1073"/>
      <c r="S83" s="1073"/>
      <c r="T83" s="1073"/>
      <c r="U83" s="1073"/>
      <c r="V83" s="1073"/>
      <c r="W83" s="1073"/>
      <c r="X83" s="1073"/>
      <c r="Y83" s="1073"/>
      <c r="Z83" s="1073"/>
      <c r="AA83" s="1073"/>
      <c r="AB83" s="1093"/>
      <c r="AC83" s="1094"/>
      <c r="AD83" s="1094"/>
      <c r="AE83" s="1094"/>
      <c r="AF83" s="1094"/>
      <c r="AG83" s="1095"/>
    </row>
    <row r="84" spans="1:33" s="32" customFormat="1" ht="15.75" customHeight="1">
      <c r="A84" s="1090" t="s">
        <v>279</v>
      </c>
      <c r="B84" s="1091"/>
      <c r="C84" s="1091"/>
      <c r="D84" s="1091"/>
      <c r="E84" s="1091"/>
      <c r="F84" s="1091"/>
      <c r="G84" s="1091"/>
      <c r="H84" s="1091"/>
      <c r="I84" s="1091"/>
      <c r="J84" s="1091"/>
      <c r="K84" s="1091"/>
      <c r="L84" s="1091"/>
      <c r="M84" s="1091"/>
      <c r="N84" s="1091"/>
      <c r="O84" s="1091"/>
      <c r="P84" s="1091"/>
      <c r="Q84" s="1091"/>
      <c r="R84" s="1091"/>
      <c r="S84" s="1091"/>
      <c r="T84" s="1091"/>
      <c r="U84" s="1091"/>
      <c r="V84" s="1091"/>
      <c r="W84" s="1091"/>
      <c r="X84" s="1091"/>
      <c r="Y84" s="1091"/>
      <c r="Z84" s="1091"/>
      <c r="AA84" s="1092"/>
      <c r="AB84" s="1096"/>
      <c r="AC84" s="1097"/>
      <c r="AD84" s="1097"/>
      <c r="AE84" s="1097"/>
      <c r="AF84" s="1097"/>
      <c r="AG84" s="1098"/>
    </row>
    <row r="85" spans="1:33" s="32" customFormat="1" ht="15.75" customHeight="1">
      <c r="A85" s="1090" t="s">
        <v>453</v>
      </c>
      <c r="B85" s="1091"/>
      <c r="C85" s="1091"/>
      <c r="D85" s="1091"/>
      <c r="E85" s="1091"/>
      <c r="F85" s="1091"/>
      <c r="G85" s="1091"/>
      <c r="H85" s="1091"/>
      <c r="I85" s="1091"/>
      <c r="J85" s="1091"/>
      <c r="K85" s="1091"/>
      <c r="L85" s="1091"/>
      <c r="M85" s="1091"/>
      <c r="N85" s="1091"/>
      <c r="O85" s="1091"/>
      <c r="P85" s="1091"/>
      <c r="Q85" s="1091"/>
      <c r="R85" s="1091"/>
      <c r="S85" s="1091"/>
      <c r="T85" s="1091"/>
      <c r="U85" s="1091"/>
      <c r="V85" s="1091"/>
      <c r="W85" s="1091"/>
      <c r="X85" s="1091"/>
      <c r="Y85" s="1091"/>
      <c r="Z85" s="1091"/>
      <c r="AA85" s="1092"/>
      <c r="AB85" s="1096"/>
      <c r="AC85" s="1097"/>
      <c r="AD85" s="1097"/>
      <c r="AE85" s="1097"/>
      <c r="AF85" s="1097"/>
      <c r="AG85" s="1098"/>
    </row>
    <row r="86" spans="1:33" s="32" customFormat="1" ht="15.75" customHeight="1">
      <c r="A86" s="1090" t="s">
        <v>454</v>
      </c>
      <c r="B86" s="1091"/>
      <c r="C86" s="1091"/>
      <c r="D86" s="1091"/>
      <c r="E86" s="1091"/>
      <c r="F86" s="1091"/>
      <c r="G86" s="1091"/>
      <c r="H86" s="1091"/>
      <c r="I86" s="1091"/>
      <c r="J86" s="1091"/>
      <c r="K86" s="1091"/>
      <c r="L86" s="1091"/>
      <c r="M86" s="1091"/>
      <c r="N86" s="1091"/>
      <c r="O86" s="1091"/>
      <c r="P86" s="1091"/>
      <c r="Q86" s="1091"/>
      <c r="R86" s="1091"/>
      <c r="S86" s="1091"/>
      <c r="T86" s="1091"/>
      <c r="U86" s="1091"/>
      <c r="V86" s="1091"/>
      <c r="W86" s="1091"/>
      <c r="X86" s="1091"/>
      <c r="Y86" s="1091"/>
      <c r="Z86" s="1091"/>
      <c r="AA86" s="1092"/>
      <c r="AB86" s="1096"/>
      <c r="AC86" s="1097"/>
      <c r="AD86" s="1097"/>
      <c r="AE86" s="1097"/>
      <c r="AF86" s="1097"/>
      <c r="AG86" s="1098"/>
    </row>
    <row r="87" spans="1:33" s="32" customFormat="1" ht="15.75" customHeight="1" thickBot="1">
      <c r="A87" s="1114"/>
      <c r="B87" s="1115"/>
      <c r="C87" s="1115"/>
      <c r="D87" s="1115"/>
      <c r="E87" s="1115"/>
      <c r="F87" s="1115"/>
      <c r="G87" s="1115"/>
      <c r="H87" s="1115"/>
      <c r="I87" s="1115"/>
      <c r="J87" s="1115"/>
      <c r="K87" s="1115"/>
      <c r="L87" s="1115"/>
      <c r="M87" s="1115"/>
      <c r="N87" s="1115"/>
      <c r="O87" s="1115"/>
      <c r="P87" s="1115"/>
      <c r="Q87" s="1115"/>
      <c r="R87" s="1115"/>
      <c r="S87" s="1115"/>
      <c r="T87" s="1115"/>
      <c r="U87" s="1115"/>
      <c r="V87" s="1115"/>
      <c r="W87" s="1115"/>
      <c r="X87" s="1115"/>
      <c r="Y87" s="1115"/>
      <c r="Z87" s="1115"/>
      <c r="AA87" s="1115"/>
      <c r="AB87" s="1099"/>
      <c r="AC87" s="1100"/>
      <c r="AD87" s="1100"/>
      <c r="AE87" s="1100"/>
      <c r="AF87" s="1100"/>
      <c r="AG87" s="1101"/>
    </row>
    <row r="88" spans="1:3" s="32" customFormat="1" ht="15.75" customHeight="1" thickTop="1">
      <c r="A88" s="50"/>
      <c r="B88" s="53"/>
      <c r="C88" s="53"/>
    </row>
    <row r="89" spans="1:3" s="32" customFormat="1" ht="15.75" customHeight="1">
      <c r="A89" s="50"/>
      <c r="B89" s="53"/>
      <c r="C89" s="53"/>
    </row>
    <row r="90" spans="1:3" s="32" customFormat="1" ht="15.75" customHeight="1">
      <c r="A90" s="50"/>
      <c r="B90" s="53"/>
      <c r="C90" s="53"/>
    </row>
    <row r="91" spans="1:3" s="32" customFormat="1" ht="15.75" customHeight="1">
      <c r="A91" s="50"/>
      <c r="B91" s="53"/>
      <c r="C91" s="53"/>
    </row>
    <row r="92" spans="1:3" s="32" customFormat="1" ht="15.75" customHeight="1">
      <c r="A92" s="50"/>
      <c r="B92" s="53"/>
      <c r="C92" s="53"/>
    </row>
    <row r="93" spans="1:3" s="32" customFormat="1" ht="15.75" customHeight="1">
      <c r="A93" s="50"/>
      <c r="B93" s="53"/>
      <c r="C93" s="53"/>
    </row>
    <row r="94" spans="1:3" s="32" customFormat="1" ht="15.75" customHeight="1">
      <c r="A94" s="50"/>
      <c r="B94" s="53"/>
      <c r="C94" s="53"/>
    </row>
    <row r="95" spans="1:3" s="32" customFormat="1" ht="15.75" customHeight="1">
      <c r="A95" s="50"/>
      <c r="B95" s="53"/>
      <c r="C95" s="53"/>
    </row>
    <row r="96" spans="1:3" s="32" customFormat="1" ht="15.75" customHeight="1">
      <c r="A96" s="50"/>
      <c r="B96" s="53"/>
      <c r="C96" s="53"/>
    </row>
    <row r="97" spans="1:3" s="32" customFormat="1" ht="15.75" customHeight="1">
      <c r="A97" s="50"/>
      <c r="B97" s="53"/>
      <c r="C97" s="53"/>
    </row>
    <row r="98" spans="1:3" s="32" customFormat="1" ht="15.75" customHeight="1">
      <c r="A98" s="50"/>
      <c r="B98" s="53"/>
      <c r="C98" s="53"/>
    </row>
    <row r="99" spans="1:3" s="32" customFormat="1" ht="15.75" customHeight="1">
      <c r="A99" s="50"/>
      <c r="B99" s="53"/>
      <c r="C99" s="53"/>
    </row>
    <row r="100" spans="1:3" s="32" customFormat="1" ht="15.75" customHeight="1">
      <c r="A100" s="50"/>
      <c r="B100" s="53"/>
      <c r="C100" s="53"/>
    </row>
    <row r="101" spans="1:3" s="32" customFormat="1" ht="15.75" customHeight="1">
      <c r="A101" s="50"/>
      <c r="B101" s="53"/>
      <c r="C101" s="53"/>
    </row>
    <row r="102" spans="1:3" s="32" customFormat="1" ht="15.75" customHeight="1">
      <c r="A102" s="50"/>
      <c r="B102" s="53"/>
      <c r="C102" s="53"/>
    </row>
    <row r="103" spans="1:3" s="32" customFormat="1" ht="15.75" customHeight="1">
      <c r="A103" s="50"/>
      <c r="B103" s="53"/>
      <c r="C103" s="53"/>
    </row>
    <row r="104" spans="1:3" s="32" customFormat="1" ht="15.75" customHeight="1">
      <c r="A104" s="50"/>
      <c r="B104" s="53"/>
      <c r="C104" s="53"/>
    </row>
    <row r="105" spans="1:3" s="32" customFormat="1" ht="15.75" customHeight="1">
      <c r="A105" s="50"/>
      <c r="B105" s="53"/>
      <c r="C105" s="53"/>
    </row>
    <row r="106" spans="1:3" s="32" customFormat="1" ht="15.75" customHeight="1">
      <c r="A106" s="50"/>
      <c r="B106" s="53"/>
      <c r="C106" s="53"/>
    </row>
    <row r="107" spans="1:3" s="32" customFormat="1" ht="15.75" customHeight="1">
      <c r="A107" s="50"/>
      <c r="B107" s="53"/>
      <c r="C107" s="53"/>
    </row>
    <row r="108" spans="1:3" s="32" customFormat="1" ht="15.75" customHeight="1">
      <c r="A108" s="50"/>
      <c r="B108" s="53"/>
      <c r="C108" s="53"/>
    </row>
    <row r="109" spans="1:3" s="32" customFormat="1" ht="15.75" customHeight="1">
      <c r="A109" s="50"/>
      <c r="B109" s="53"/>
      <c r="C109" s="53"/>
    </row>
    <row r="110" spans="1:3" s="32" customFormat="1" ht="15.75" customHeight="1">
      <c r="A110" s="50"/>
      <c r="B110" s="53"/>
      <c r="C110" s="53"/>
    </row>
    <row r="111" spans="1:3" s="32" customFormat="1" ht="15.75" customHeight="1">
      <c r="A111" s="50"/>
      <c r="B111" s="53"/>
      <c r="C111" s="53"/>
    </row>
    <row r="112" spans="1:3" s="32" customFormat="1" ht="15.75" customHeight="1">
      <c r="A112" s="50"/>
      <c r="B112" s="53"/>
      <c r="C112" s="53"/>
    </row>
    <row r="113" spans="1:3" s="32" customFormat="1" ht="15.75" customHeight="1">
      <c r="A113" s="50"/>
      <c r="B113" s="53"/>
      <c r="C113" s="53"/>
    </row>
    <row r="114" spans="1:3" s="32" customFormat="1" ht="15.75" customHeight="1">
      <c r="A114" s="50"/>
      <c r="B114" s="53"/>
      <c r="C114" s="53"/>
    </row>
    <row r="115" spans="1:3" s="32" customFormat="1" ht="15.75" customHeight="1">
      <c r="A115" s="50"/>
      <c r="B115" s="53"/>
      <c r="C115" s="53"/>
    </row>
    <row r="116" spans="1:3" s="32" customFormat="1" ht="15.75" customHeight="1">
      <c r="A116" s="50"/>
      <c r="B116" s="53"/>
      <c r="C116" s="53"/>
    </row>
    <row r="117" spans="1:3" s="32" customFormat="1" ht="15.75" customHeight="1">
      <c r="A117" s="50"/>
      <c r="B117" s="53"/>
      <c r="C117" s="53"/>
    </row>
    <row r="118" spans="1:3" s="32" customFormat="1" ht="15.75" customHeight="1">
      <c r="A118" s="50"/>
      <c r="B118" s="53"/>
      <c r="C118" s="53"/>
    </row>
    <row r="119" spans="1:3" s="32" customFormat="1" ht="15.75" customHeight="1">
      <c r="A119" s="50"/>
      <c r="B119" s="53"/>
      <c r="C119" s="53"/>
    </row>
    <row r="120" spans="1:3" s="32" customFormat="1" ht="15.75" customHeight="1">
      <c r="A120" s="50"/>
      <c r="B120" s="53"/>
      <c r="C120" s="53"/>
    </row>
    <row r="121" spans="1:3" s="32" customFormat="1" ht="15.75" customHeight="1">
      <c r="A121" s="50"/>
      <c r="B121" s="53"/>
      <c r="C121" s="53"/>
    </row>
    <row r="122" spans="1:3" s="32" customFormat="1" ht="15.75" customHeight="1">
      <c r="A122" s="50"/>
      <c r="B122" s="53"/>
      <c r="C122" s="53"/>
    </row>
    <row r="123" spans="1:3" s="32" customFormat="1" ht="15.75" customHeight="1">
      <c r="A123" s="50"/>
      <c r="B123" s="53"/>
      <c r="C123" s="53"/>
    </row>
    <row r="124" spans="1:3" s="32" customFormat="1" ht="15.75" customHeight="1">
      <c r="A124" s="50"/>
      <c r="B124" s="53"/>
      <c r="C124" s="53"/>
    </row>
    <row r="125" spans="1:3" s="32" customFormat="1" ht="15.75" customHeight="1">
      <c r="A125" s="50"/>
      <c r="B125" s="53"/>
      <c r="C125" s="53"/>
    </row>
    <row r="126" spans="1:3" s="32" customFormat="1" ht="15.75" customHeight="1">
      <c r="A126" s="50"/>
      <c r="B126" s="53"/>
      <c r="C126" s="53"/>
    </row>
    <row r="127" spans="1:3" s="32" customFormat="1" ht="15.75" customHeight="1">
      <c r="A127" s="50"/>
      <c r="B127" s="53"/>
      <c r="C127" s="53"/>
    </row>
    <row r="128" spans="1:3" s="32" customFormat="1" ht="15.75" customHeight="1">
      <c r="A128" s="50"/>
      <c r="B128" s="53"/>
      <c r="C128" s="53"/>
    </row>
    <row r="129" spans="1:3" s="32" customFormat="1" ht="15.75" customHeight="1">
      <c r="A129" s="50"/>
      <c r="B129" s="53"/>
      <c r="C129" s="53"/>
    </row>
    <row r="130" spans="1:3" s="32" customFormat="1" ht="15.75" customHeight="1">
      <c r="A130" s="50"/>
      <c r="B130" s="53"/>
      <c r="C130" s="53"/>
    </row>
    <row r="131" spans="1:3" s="32" customFormat="1" ht="15.75" customHeight="1">
      <c r="A131" s="50"/>
      <c r="B131" s="53"/>
      <c r="C131" s="53"/>
    </row>
    <row r="132" spans="1:3" s="32" customFormat="1" ht="15.75" customHeight="1">
      <c r="A132" s="50"/>
      <c r="B132" s="53"/>
      <c r="C132" s="53"/>
    </row>
    <row r="133" spans="1:3" s="32" customFormat="1" ht="15.75" customHeight="1">
      <c r="A133" s="50"/>
      <c r="B133" s="53"/>
      <c r="C133" s="53"/>
    </row>
    <row r="134" spans="1:3" s="32" customFormat="1" ht="15.75" customHeight="1">
      <c r="A134" s="50"/>
      <c r="B134" s="53"/>
      <c r="C134" s="53"/>
    </row>
    <row r="135" spans="1:3" s="32" customFormat="1" ht="15.75" customHeight="1">
      <c r="A135" s="50"/>
      <c r="B135" s="53"/>
      <c r="C135" s="53"/>
    </row>
    <row r="136" spans="1:3" s="32" customFormat="1" ht="15.75" customHeight="1">
      <c r="A136" s="50"/>
      <c r="B136" s="53"/>
      <c r="C136" s="53"/>
    </row>
    <row r="137" spans="1:3" s="32" customFormat="1" ht="15.75" customHeight="1">
      <c r="A137" s="50"/>
      <c r="B137" s="53"/>
      <c r="C137" s="53"/>
    </row>
    <row r="138" spans="1:3" s="32" customFormat="1" ht="15.75" customHeight="1">
      <c r="A138" s="50"/>
      <c r="B138" s="53"/>
      <c r="C138" s="53"/>
    </row>
    <row r="139" spans="1:3" s="32" customFormat="1" ht="15.75" customHeight="1">
      <c r="A139" s="50"/>
      <c r="B139" s="53"/>
      <c r="C139" s="53"/>
    </row>
    <row r="140" spans="1:3" s="32" customFormat="1" ht="15.75" customHeight="1">
      <c r="A140" s="50"/>
      <c r="B140" s="53"/>
      <c r="C140" s="53"/>
    </row>
    <row r="141" spans="1:3" s="32" customFormat="1" ht="15.75" customHeight="1">
      <c r="A141" s="50"/>
      <c r="B141" s="53"/>
      <c r="C141" s="53"/>
    </row>
    <row r="142" spans="1:3" s="32" customFormat="1" ht="15.75" customHeight="1">
      <c r="A142" s="50"/>
      <c r="B142" s="53"/>
      <c r="C142" s="53"/>
    </row>
    <row r="143" spans="1:3" s="32" customFormat="1" ht="15.75" customHeight="1">
      <c r="A143" s="50"/>
      <c r="B143" s="53"/>
      <c r="C143" s="53"/>
    </row>
    <row r="144" spans="1:3" s="32" customFormat="1" ht="15.75" customHeight="1">
      <c r="A144" s="50"/>
      <c r="B144" s="53"/>
      <c r="C144" s="53"/>
    </row>
    <row r="145" spans="1:3" s="32" customFormat="1" ht="15.75" customHeight="1">
      <c r="A145" s="50"/>
      <c r="B145" s="53"/>
      <c r="C145" s="53"/>
    </row>
    <row r="146" spans="1:3" s="32" customFormat="1" ht="15.75" customHeight="1">
      <c r="A146" s="50"/>
      <c r="B146" s="53"/>
      <c r="C146" s="53"/>
    </row>
    <row r="147" spans="1:3" s="32" customFormat="1" ht="15.75" customHeight="1">
      <c r="A147" s="50"/>
      <c r="B147" s="53"/>
      <c r="C147" s="53"/>
    </row>
    <row r="148" spans="1:3" s="32" customFormat="1" ht="15.75" customHeight="1">
      <c r="A148" s="50"/>
      <c r="B148" s="53"/>
      <c r="C148" s="53"/>
    </row>
    <row r="149" spans="1:3" s="32" customFormat="1" ht="15.75" customHeight="1">
      <c r="A149" s="50"/>
      <c r="B149" s="53"/>
      <c r="C149" s="53"/>
    </row>
    <row r="150" spans="1:3" s="32" customFormat="1" ht="15.75" customHeight="1">
      <c r="A150" s="50"/>
      <c r="B150" s="53"/>
      <c r="C150" s="53"/>
    </row>
    <row r="151" spans="1:3" s="32" customFormat="1" ht="15.75" customHeight="1">
      <c r="A151" s="50"/>
      <c r="B151" s="54"/>
      <c r="C151" s="54"/>
    </row>
    <row r="152" spans="1:3" s="32" customFormat="1" ht="15.75" customHeight="1">
      <c r="A152" s="50"/>
      <c r="B152" s="54"/>
      <c r="C152" s="54"/>
    </row>
    <row r="153" spans="1:3" s="32" customFormat="1" ht="15.75" customHeight="1">
      <c r="A153" s="50"/>
      <c r="B153" s="54"/>
      <c r="C153" s="54"/>
    </row>
    <row r="154" spans="1:3" s="32" customFormat="1" ht="15.75" customHeight="1">
      <c r="A154" s="50"/>
      <c r="B154" s="54"/>
      <c r="C154" s="54"/>
    </row>
    <row r="155" spans="1:3" s="32" customFormat="1" ht="15.75" customHeight="1">
      <c r="A155" s="50"/>
      <c r="B155" s="54"/>
      <c r="C155" s="54"/>
    </row>
    <row r="156" spans="1:3" s="32" customFormat="1" ht="15.75" customHeight="1">
      <c r="A156" s="50"/>
      <c r="B156" s="54"/>
      <c r="C156" s="54"/>
    </row>
    <row r="157" spans="1:3" s="32" customFormat="1" ht="15.75" customHeight="1">
      <c r="A157" s="50"/>
      <c r="B157" s="54"/>
      <c r="C157" s="54"/>
    </row>
    <row r="158" spans="1:3" s="32" customFormat="1" ht="15.75" customHeight="1">
      <c r="A158" s="50"/>
      <c r="B158" s="54"/>
      <c r="C158" s="54"/>
    </row>
    <row r="159" spans="1:3" s="32" customFormat="1" ht="15.75" customHeight="1">
      <c r="A159" s="50"/>
      <c r="B159" s="54"/>
      <c r="C159" s="54"/>
    </row>
    <row r="160" spans="1:3" ht="15.75" customHeight="1">
      <c r="A160" s="55"/>
      <c r="B160" s="20"/>
      <c r="C160" s="20"/>
    </row>
    <row r="161" spans="1:3" ht="15.75" customHeight="1">
      <c r="A161" s="55"/>
      <c r="B161" s="20"/>
      <c r="C161" s="20"/>
    </row>
    <row r="162" spans="1:3" ht="15.75" customHeight="1">
      <c r="A162" s="55"/>
      <c r="B162" s="20"/>
      <c r="C162" s="20"/>
    </row>
    <row r="163" spans="1:3" ht="15.75" customHeight="1">
      <c r="A163" s="55"/>
      <c r="B163" s="20"/>
      <c r="C163" s="20"/>
    </row>
    <row r="164" spans="1:3" ht="15.75" customHeight="1">
      <c r="A164" s="55"/>
      <c r="B164" s="20"/>
      <c r="C164" s="20"/>
    </row>
    <row r="165" spans="1:3" ht="15.75" customHeight="1">
      <c r="A165" s="55"/>
      <c r="B165" s="20"/>
      <c r="C165" s="20"/>
    </row>
    <row r="166" spans="1:3" ht="15.75" customHeight="1">
      <c r="A166" s="55"/>
      <c r="B166" s="20"/>
      <c r="C166" s="20"/>
    </row>
    <row r="167" spans="1:3" ht="15.75" customHeight="1">
      <c r="A167" s="55"/>
      <c r="B167" s="20"/>
      <c r="C167" s="20"/>
    </row>
    <row r="168" spans="1:3" ht="15.75" customHeight="1">
      <c r="A168" s="55"/>
      <c r="B168" s="20"/>
      <c r="C168" s="20"/>
    </row>
    <row r="169" spans="1:3" ht="15.75" customHeight="1">
      <c r="A169" s="55"/>
      <c r="B169" s="20"/>
      <c r="C169" s="20"/>
    </row>
    <row r="170" spans="1:3" ht="15.75" customHeight="1">
      <c r="A170" s="55"/>
      <c r="B170" s="20"/>
      <c r="C170" s="20"/>
    </row>
    <row r="171" spans="1:3" ht="15.75" customHeight="1">
      <c r="A171" s="55"/>
      <c r="B171" s="20"/>
      <c r="C171" s="20"/>
    </row>
    <row r="172" spans="1:3" ht="15.75" customHeight="1">
      <c r="A172" s="55"/>
      <c r="B172" s="20"/>
      <c r="C172" s="20"/>
    </row>
    <row r="173" spans="1:3" ht="15.75" customHeight="1">
      <c r="A173" s="55"/>
      <c r="B173" s="20"/>
      <c r="C173" s="20"/>
    </row>
    <row r="174" spans="1:3" ht="15.75" customHeight="1">
      <c r="A174" s="55"/>
      <c r="B174" s="20"/>
      <c r="C174" s="20"/>
    </row>
    <row r="175" spans="1:3" ht="15.75" customHeight="1">
      <c r="A175" s="55"/>
      <c r="B175" s="20"/>
      <c r="C175" s="20"/>
    </row>
    <row r="176" spans="1:3" ht="15.75" customHeight="1">
      <c r="A176" s="55"/>
      <c r="B176" s="20"/>
      <c r="C176" s="20"/>
    </row>
    <row r="177" spans="1:3" ht="15.75" customHeight="1">
      <c r="A177" s="55"/>
      <c r="B177" s="20"/>
      <c r="C177" s="20"/>
    </row>
    <row r="178" spans="1:3" ht="15.75" customHeight="1">
      <c r="A178" s="55"/>
      <c r="B178" s="20"/>
      <c r="C178" s="20"/>
    </row>
    <row r="179" spans="1:3" ht="15.75" customHeight="1">
      <c r="A179" s="55"/>
      <c r="B179" s="20"/>
      <c r="C179" s="20"/>
    </row>
    <row r="180" spans="1:3" ht="15.75" customHeight="1">
      <c r="A180" s="55"/>
      <c r="B180" s="20"/>
      <c r="C180" s="20"/>
    </row>
    <row r="181" spans="1:3" ht="15.75" customHeight="1">
      <c r="A181" s="55"/>
      <c r="B181" s="20"/>
      <c r="C181" s="20"/>
    </row>
    <row r="182" spans="1:3" ht="15.75" customHeight="1">
      <c r="A182" s="55"/>
      <c r="B182" s="20"/>
      <c r="C182" s="20"/>
    </row>
    <row r="183" spans="1:3" ht="15.75" customHeight="1">
      <c r="A183" s="55"/>
      <c r="B183" s="20"/>
      <c r="C183" s="20"/>
    </row>
    <row r="184" spans="1:3" ht="15.75" customHeight="1">
      <c r="A184" s="55"/>
      <c r="B184" s="20"/>
      <c r="C184" s="20"/>
    </row>
    <row r="185" spans="1:3" ht="15.75" customHeight="1">
      <c r="A185" s="55"/>
      <c r="B185" s="20"/>
      <c r="C185" s="20"/>
    </row>
    <row r="186" spans="1:3" ht="15.75" customHeight="1">
      <c r="A186" s="55"/>
      <c r="B186" s="20"/>
      <c r="C186" s="20"/>
    </row>
    <row r="187" spans="1:3" ht="15.75" customHeight="1">
      <c r="A187" s="55"/>
      <c r="B187" s="20"/>
      <c r="C187" s="20"/>
    </row>
    <row r="188" spans="1:3" ht="15.75" customHeight="1">
      <c r="A188" s="55"/>
      <c r="B188" s="20"/>
      <c r="C188" s="20"/>
    </row>
    <row r="189" spans="1:3" ht="15.75" customHeight="1">
      <c r="A189" s="55"/>
      <c r="B189" s="20"/>
      <c r="C189" s="20"/>
    </row>
    <row r="190" spans="1:3" ht="15.75" customHeight="1">
      <c r="A190" s="55"/>
      <c r="B190" s="20"/>
      <c r="C190" s="20"/>
    </row>
    <row r="191" spans="1:3" ht="15.75" customHeight="1">
      <c r="A191" s="55"/>
      <c r="B191" s="20"/>
      <c r="C191" s="20"/>
    </row>
    <row r="192" spans="1:3" ht="15.75" customHeight="1">
      <c r="A192" s="55"/>
      <c r="B192" s="20"/>
      <c r="C192" s="20"/>
    </row>
    <row r="193" spans="1:3" ht="15.75" customHeight="1">
      <c r="A193" s="55"/>
      <c r="B193" s="20"/>
      <c r="C193" s="20"/>
    </row>
    <row r="194" spans="1:3" ht="15.75">
      <c r="A194" s="55"/>
      <c r="B194" s="20"/>
      <c r="C194" s="20"/>
    </row>
    <row r="195" spans="1:3" ht="15.75">
      <c r="A195" s="55"/>
      <c r="B195" s="20"/>
      <c r="C195" s="20"/>
    </row>
    <row r="196" spans="1:3" ht="15.75">
      <c r="A196" s="55"/>
      <c r="B196" s="20"/>
      <c r="C196" s="20"/>
    </row>
    <row r="197" spans="1:3" ht="15.75">
      <c r="A197" s="55"/>
      <c r="B197" s="20"/>
      <c r="C197" s="20"/>
    </row>
    <row r="198" spans="1:3" ht="15.75">
      <c r="A198" s="55"/>
      <c r="B198" s="20"/>
      <c r="C198" s="20"/>
    </row>
    <row r="199" spans="1:3" ht="15.75">
      <c r="A199" s="55"/>
      <c r="B199" s="20"/>
      <c r="C199" s="20"/>
    </row>
    <row r="200" spans="1:3" ht="15.75">
      <c r="A200" s="55"/>
      <c r="B200" s="20"/>
      <c r="C200" s="20"/>
    </row>
    <row r="201" spans="1:3" ht="15.75">
      <c r="A201" s="55"/>
      <c r="B201" s="20"/>
      <c r="C201" s="20"/>
    </row>
    <row r="202" spans="1:3" ht="15.75">
      <c r="A202" s="55"/>
      <c r="B202" s="20"/>
      <c r="C202" s="20"/>
    </row>
    <row r="203" spans="1:3" ht="15.75">
      <c r="A203" s="55"/>
      <c r="B203" s="20"/>
      <c r="C203" s="20"/>
    </row>
    <row r="204" spans="1:3" ht="15.75">
      <c r="A204" s="55"/>
      <c r="B204" s="20"/>
      <c r="C204" s="20"/>
    </row>
    <row r="205" spans="1:3" ht="15.75">
      <c r="A205" s="55"/>
      <c r="B205" s="20"/>
      <c r="C205" s="20"/>
    </row>
    <row r="206" spans="1:3" ht="15.75">
      <c r="A206" s="55"/>
      <c r="B206" s="20"/>
      <c r="C206" s="20"/>
    </row>
    <row r="207" spans="1:3" ht="15.75">
      <c r="A207" s="55"/>
      <c r="B207" s="20"/>
      <c r="C207" s="20"/>
    </row>
    <row r="208" spans="1:3" ht="15.75">
      <c r="A208" s="55"/>
      <c r="B208" s="20"/>
      <c r="C208" s="20"/>
    </row>
    <row r="209" spans="1:3" ht="15.75">
      <c r="A209" s="55"/>
      <c r="B209" s="20"/>
      <c r="C209" s="20"/>
    </row>
    <row r="210" spans="1:3" ht="15.75">
      <c r="A210" s="55"/>
      <c r="B210" s="20"/>
      <c r="C210" s="20"/>
    </row>
    <row r="211" spans="1:3" ht="15.75">
      <c r="A211" s="55"/>
      <c r="B211" s="20"/>
      <c r="C211" s="20"/>
    </row>
    <row r="212" spans="1:3" ht="15.75">
      <c r="A212" s="55"/>
      <c r="B212" s="20"/>
      <c r="C212" s="20"/>
    </row>
    <row r="213" spans="1:3" ht="15.75">
      <c r="A213" s="55"/>
      <c r="B213" s="20"/>
      <c r="C213" s="20"/>
    </row>
    <row r="214" spans="1:3" ht="15.75">
      <c r="A214" s="55"/>
      <c r="B214" s="20"/>
      <c r="C214" s="20"/>
    </row>
    <row r="215" spans="1:3" ht="15.75">
      <c r="A215" s="55"/>
      <c r="B215" s="20"/>
      <c r="C215" s="20"/>
    </row>
    <row r="216" spans="1:3" ht="15.75">
      <c r="A216" s="55"/>
      <c r="B216" s="20"/>
      <c r="C216" s="20"/>
    </row>
    <row r="217" spans="1:3" ht="15.75">
      <c r="A217" s="55"/>
      <c r="B217" s="20"/>
      <c r="C217" s="20"/>
    </row>
    <row r="218" spans="1:3" ht="15.75">
      <c r="A218" s="55"/>
      <c r="B218" s="20"/>
      <c r="C218" s="20"/>
    </row>
    <row r="219" spans="1:3" ht="15.75">
      <c r="A219" s="55"/>
      <c r="B219" s="20"/>
      <c r="C219" s="20"/>
    </row>
    <row r="220" spans="1:3" ht="15.75">
      <c r="A220" s="55"/>
      <c r="B220" s="20"/>
      <c r="C220" s="20"/>
    </row>
    <row r="221" spans="1:3" ht="15.75">
      <c r="A221" s="55"/>
      <c r="B221" s="20"/>
      <c r="C221" s="20"/>
    </row>
    <row r="222" spans="1:3" ht="15.75">
      <c r="A222" s="55"/>
      <c r="B222" s="20"/>
      <c r="C222" s="20"/>
    </row>
    <row r="223" spans="1:3" ht="15.75">
      <c r="A223" s="55"/>
      <c r="B223" s="20"/>
      <c r="C223" s="20"/>
    </row>
    <row r="224" spans="1:3" ht="15.75">
      <c r="A224" s="55"/>
      <c r="B224" s="20"/>
      <c r="C224" s="20"/>
    </row>
    <row r="225" spans="1:3" ht="15.75">
      <c r="A225" s="55"/>
      <c r="B225" s="20"/>
      <c r="C225" s="20"/>
    </row>
    <row r="226" spans="1:3" ht="15.75">
      <c r="A226" s="55"/>
      <c r="B226" s="20"/>
      <c r="C226" s="20"/>
    </row>
    <row r="227" spans="1:3" ht="15.75">
      <c r="A227" s="55"/>
      <c r="B227" s="20"/>
      <c r="C227" s="20"/>
    </row>
    <row r="228" spans="1:3" ht="15.75">
      <c r="A228" s="55"/>
      <c r="B228" s="20"/>
      <c r="C228" s="20"/>
    </row>
    <row r="229" spans="1:3" ht="15.75">
      <c r="A229" s="55"/>
      <c r="B229" s="20"/>
      <c r="C229" s="20"/>
    </row>
    <row r="230" spans="1:3" ht="15.75">
      <c r="A230" s="55"/>
      <c r="B230" s="20"/>
      <c r="C230" s="20"/>
    </row>
    <row r="231" spans="1:3" ht="15.75">
      <c r="A231" s="55"/>
      <c r="B231" s="20"/>
      <c r="C231" s="20"/>
    </row>
    <row r="232" spans="1:3" ht="15.75">
      <c r="A232" s="55"/>
      <c r="B232" s="20"/>
      <c r="C232" s="20"/>
    </row>
    <row r="233" spans="1:3" ht="15.75">
      <c r="A233" s="55"/>
      <c r="B233" s="20"/>
      <c r="C233" s="20"/>
    </row>
    <row r="234" spans="1:3" ht="15.75">
      <c r="A234" s="55"/>
      <c r="B234" s="20"/>
      <c r="C234" s="20"/>
    </row>
    <row r="235" spans="1:3" ht="15.75">
      <c r="A235" s="55"/>
      <c r="B235" s="20"/>
      <c r="C235" s="20"/>
    </row>
    <row r="236" spans="1:3" ht="15.75">
      <c r="A236" s="55"/>
      <c r="B236" s="20"/>
      <c r="C236" s="20"/>
    </row>
    <row r="237" spans="1:3" ht="15.75">
      <c r="A237" s="55"/>
      <c r="B237" s="20"/>
      <c r="C237" s="20"/>
    </row>
    <row r="238" spans="1:3" ht="15.75">
      <c r="A238" s="55"/>
      <c r="B238" s="20"/>
      <c r="C238" s="20"/>
    </row>
    <row r="239" spans="1:3" ht="15.75">
      <c r="A239" s="55"/>
      <c r="B239" s="20"/>
      <c r="C239" s="20"/>
    </row>
    <row r="240" spans="1:3" ht="15.75">
      <c r="A240" s="55"/>
      <c r="B240" s="20"/>
      <c r="C240" s="20"/>
    </row>
    <row r="241" spans="1:3" ht="15.75">
      <c r="A241" s="55"/>
      <c r="B241" s="20"/>
      <c r="C241" s="20"/>
    </row>
    <row r="242" spans="1:3" ht="15.75">
      <c r="A242" s="55"/>
      <c r="B242" s="20"/>
      <c r="C242" s="20"/>
    </row>
    <row r="243" spans="1:3" ht="15.75">
      <c r="A243" s="55"/>
      <c r="B243" s="20"/>
      <c r="C243" s="20"/>
    </row>
    <row r="244" spans="1:3" ht="15.75">
      <c r="A244" s="55"/>
      <c r="B244" s="20"/>
      <c r="C244" s="20"/>
    </row>
    <row r="245" spans="1:3" ht="15.75">
      <c r="A245" s="55"/>
      <c r="B245" s="20"/>
      <c r="C245" s="20"/>
    </row>
    <row r="246" spans="1:3" ht="15.75">
      <c r="A246" s="55"/>
      <c r="B246" s="20"/>
      <c r="C246" s="20"/>
    </row>
    <row r="247" spans="1:3" ht="15.75">
      <c r="A247" s="55"/>
      <c r="B247" s="20"/>
      <c r="C247" s="20"/>
    </row>
    <row r="248" spans="1:3" ht="15.75">
      <c r="A248" s="55"/>
      <c r="B248" s="20"/>
      <c r="C248" s="20"/>
    </row>
    <row r="249" spans="1:3" ht="15.75">
      <c r="A249" s="55"/>
      <c r="B249" s="20"/>
      <c r="C249" s="20"/>
    </row>
    <row r="250" spans="1:3" ht="15.75">
      <c r="A250" s="55"/>
      <c r="B250" s="20"/>
      <c r="C250" s="20"/>
    </row>
    <row r="251" spans="1:3" ht="15.75">
      <c r="A251" s="55"/>
      <c r="B251" s="20"/>
      <c r="C251" s="20"/>
    </row>
    <row r="252" spans="1:3" ht="15.75">
      <c r="A252" s="55"/>
      <c r="B252" s="20"/>
      <c r="C252" s="20"/>
    </row>
    <row r="253" spans="1:3" ht="15.75">
      <c r="A253" s="55"/>
      <c r="B253" s="20"/>
      <c r="C253" s="20"/>
    </row>
    <row r="254" spans="1:3" ht="15.75">
      <c r="A254" s="55"/>
      <c r="B254" s="20"/>
      <c r="C254" s="20"/>
    </row>
    <row r="255" spans="1:3" ht="15.75">
      <c r="A255" s="55"/>
      <c r="B255" s="20"/>
      <c r="C255" s="20"/>
    </row>
    <row r="256" spans="1:3" ht="15.75">
      <c r="A256" s="55"/>
      <c r="B256" s="20"/>
      <c r="C256" s="20"/>
    </row>
  </sheetData>
  <sheetProtection selectLockedCells="1"/>
  <mergeCells count="50">
    <mergeCell ref="D56:AG56"/>
    <mergeCell ref="A67:AA67"/>
    <mergeCell ref="A64:AG64"/>
    <mergeCell ref="A66:AG66"/>
    <mergeCell ref="AB65:AG65"/>
    <mergeCell ref="A6:A9"/>
    <mergeCell ref="C6:C9"/>
    <mergeCell ref="N8:N9"/>
    <mergeCell ref="B6:B9"/>
    <mergeCell ref="F8:G8"/>
    <mergeCell ref="J7:O7"/>
    <mergeCell ref="D51:AG51"/>
    <mergeCell ref="D20:AG20"/>
    <mergeCell ref="D37:AG37"/>
    <mergeCell ref="V7:AA7"/>
    <mergeCell ref="Z8:Z9"/>
    <mergeCell ref="V8:W8"/>
    <mergeCell ref="O8:O9"/>
    <mergeCell ref="D7:I7"/>
    <mergeCell ref="D8:E8"/>
    <mergeCell ref="A3:AG3"/>
    <mergeCell ref="A4:AG4"/>
    <mergeCell ref="AA8:AA9"/>
    <mergeCell ref="D6:AA6"/>
    <mergeCell ref="J8:K8"/>
    <mergeCell ref="AF8:AF9"/>
    <mergeCell ref="AB8:AC8"/>
    <mergeCell ref="AD8:AE8"/>
    <mergeCell ref="H8:H9"/>
    <mergeCell ref="L8:M8"/>
    <mergeCell ref="AB83:AG87"/>
    <mergeCell ref="P7:U7"/>
    <mergeCell ref="P8:Q8"/>
    <mergeCell ref="R8:S8"/>
    <mergeCell ref="T8:T9"/>
    <mergeCell ref="U8:U9"/>
    <mergeCell ref="X8:Y8"/>
    <mergeCell ref="A84:AA84"/>
    <mergeCell ref="A85:AA85"/>
    <mergeCell ref="I8:I9"/>
    <mergeCell ref="A86:AA86"/>
    <mergeCell ref="A87:AA87"/>
    <mergeCell ref="A1:AG1"/>
    <mergeCell ref="A2:AG2"/>
    <mergeCell ref="A83:AA83"/>
    <mergeCell ref="AG8:AG9"/>
    <mergeCell ref="AB6:AG6"/>
    <mergeCell ref="AB7:AG7"/>
    <mergeCell ref="D11:AG12"/>
    <mergeCell ref="A5:AG5"/>
  </mergeCells>
  <printOptions/>
  <pageMargins left="1.44" right="0.75" top="1" bottom="1" header="0.5" footer="0.5"/>
  <pageSetup fitToHeight="1" fitToWidth="1" horizontalDpi="600" verticalDpi="600" orientation="portrait" paperSize="8" scale="57" r:id="rId1"/>
  <headerFooter alignWithMargins="0">
    <oddHeader>&amp;R&amp;"Arial,Normál"&amp;12 2. számú melléklet a ............... alapképzési szak tantervéhez</oddHeader>
    <oddFooter>&amp;R&amp;Z&amp;F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zmne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benyeie</dc:creator>
  <cp:keywords/>
  <dc:description/>
  <cp:lastModifiedBy>Szántai Renáta</cp:lastModifiedBy>
  <cp:lastPrinted>2019-03-13T10:13:56Z</cp:lastPrinted>
  <dcterms:created xsi:type="dcterms:W3CDTF">2012-05-24T07:34:13Z</dcterms:created>
  <dcterms:modified xsi:type="dcterms:W3CDTF">2022-09-22T12:01:26Z</dcterms:modified>
  <cp:category/>
  <cp:version/>
  <cp:contentType/>
  <cp:contentStatus/>
</cp:coreProperties>
</file>